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EO\Цветкова\2017\Стандарт раскрытия инф-ции\для сайта\"/>
    </mc:Choice>
  </mc:AlternateContent>
  <bookViews>
    <workbookView xWindow="0" yWindow="0" windowWidth="28800" windowHeight="12435" tabRatio="892"/>
  </bookViews>
  <sheets>
    <sheet name="Раздел 1" sheetId="44" r:id="rId1"/>
    <sheet name="Раздел 2" sheetId="48" r:id="rId2"/>
    <sheet name="Раздел 4" sheetId="50" r:id="rId3"/>
  </sheets>
  <calcPr calcId="152511"/>
</workbook>
</file>

<file path=xl/calcChain.xml><?xml version="1.0" encoding="utf-8"?>
<calcChain xmlns="http://schemas.openxmlformats.org/spreadsheetml/2006/main">
  <c r="L69" i="50" l="1"/>
  <c r="L23" i="50" l="1"/>
  <c r="L24" i="50"/>
  <c r="L39" i="50"/>
  <c r="L41" i="50"/>
  <c r="L43" i="50"/>
  <c r="L44" i="50"/>
  <c r="L45" i="50"/>
  <c r="L46" i="50"/>
  <c r="L47" i="50"/>
  <c r="L49" i="50"/>
  <c r="L50" i="50"/>
  <c r="L51" i="50"/>
  <c r="L54" i="50"/>
  <c r="L55" i="50"/>
  <c r="L56" i="50"/>
  <c r="L57" i="50"/>
  <c r="L58" i="50"/>
  <c r="L59" i="50"/>
  <c r="L60" i="50"/>
  <c r="L61" i="50"/>
  <c r="L63" i="50"/>
  <c r="L64" i="50"/>
  <c r="L65" i="50"/>
  <c r="L66" i="50"/>
  <c r="L67" i="50"/>
  <c r="L12" i="50"/>
  <c r="H13" i="50"/>
  <c r="I13" i="50"/>
  <c r="J13" i="50"/>
  <c r="K13" i="50"/>
  <c r="H15" i="50"/>
  <c r="I15" i="50"/>
  <c r="J15" i="50"/>
  <c r="K15" i="50"/>
  <c r="H16" i="50"/>
  <c r="I16" i="50"/>
  <c r="J16" i="50"/>
  <c r="K16" i="50"/>
  <c r="H17" i="50"/>
  <c r="I17" i="50"/>
  <c r="J17" i="50"/>
  <c r="K17" i="50"/>
  <c r="H18" i="50"/>
  <c r="I18" i="50"/>
  <c r="J18" i="50"/>
  <c r="K18" i="50"/>
  <c r="H19" i="50"/>
  <c r="I19" i="50"/>
  <c r="J19" i="50"/>
  <c r="K19" i="50"/>
  <c r="H20" i="50"/>
  <c r="I20" i="50"/>
  <c r="J20" i="50"/>
  <c r="K20" i="50"/>
  <c r="H23" i="50"/>
  <c r="I23" i="50"/>
  <c r="J23" i="50"/>
  <c r="K23" i="50"/>
  <c r="H24" i="50"/>
  <c r="I24" i="50"/>
  <c r="J24" i="50"/>
  <c r="K24" i="50"/>
  <c r="H29" i="50"/>
  <c r="I29" i="50"/>
  <c r="J29" i="50"/>
  <c r="K29" i="50"/>
  <c r="H30" i="50"/>
  <c r="I30" i="50"/>
  <c r="J30" i="50"/>
  <c r="K30" i="50"/>
  <c r="H31" i="50"/>
  <c r="I31" i="50"/>
  <c r="J31" i="50"/>
  <c r="K31" i="50"/>
  <c r="H32" i="50"/>
  <c r="I32" i="50"/>
  <c r="J32" i="50"/>
  <c r="K32" i="50"/>
  <c r="H33" i="50"/>
  <c r="I33" i="50"/>
  <c r="J33" i="50"/>
  <c r="K33" i="50"/>
  <c r="H34" i="50"/>
  <c r="I34" i="50"/>
  <c r="J34" i="50"/>
  <c r="K34" i="50"/>
  <c r="H35" i="50"/>
  <c r="I35" i="50"/>
  <c r="J35" i="50"/>
  <c r="K35" i="50"/>
  <c r="H36" i="50"/>
  <c r="I36" i="50"/>
  <c r="J36" i="50"/>
  <c r="K36" i="50"/>
  <c r="H37" i="50"/>
  <c r="I37" i="50"/>
  <c r="J37" i="50"/>
  <c r="K37" i="50"/>
  <c r="G39" i="50"/>
  <c r="H39" i="50"/>
  <c r="I39" i="50"/>
  <c r="J39" i="50"/>
  <c r="K39" i="50"/>
  <c r="G41" i="50"/>
  <c r="H41" i="50"/>
  <c r="I41" i="50"/>
  <c r="J41" i="50"/>
  <c r="K41" i="50"/>
  <c r="G43" i="50"/>
  <c r="H43" i="50"/>
  <c r="I43" i="50"/>
  <c r="J43" i="50"/>
  <c r="K43" i="50"/>
  <c r="G44" i="50"/>
  <c r="H44" i="50"/>
  <c r="I44" i="50"/>
  <c r="J44" i="50"/>
  <c r="K44" i="50"/>
  <c r="G45" i="50"/>
  <c r="H45" i="50"/>
  <c r="I45" i="50"/>
  <c r="J45" i="50"/>
  <c r="K45" i="50"/>
  <c r="G46" i="50"/>
  <c r="H46" i="50"/>
  <c r="I46" i="50"/>
  <c r="J46" i="50"/>
  <c r="K46" i="50"/>
  <c r="G47" i="50"/>
  <c r="H47" i="50"/>
  <c r="I47" i="50"/>
  <c r="J47" i="50"/>
  <c r="K47" i="50"/>
  <c r="G49" i="50"/>
  <c r="H49" i="50"/>
  <c r="I49" i="50"/>
  <c r="J49" i="50"/>
  <c r="K49" i="50"/>
  <c r="G50" i="50"/>
  <c r="H50" i="50"/>
  <c r="I50" i="50"/>
  <c r="J50" i="50"/>
  <c r="K50" i="50"/>
  <c r="G51" i="50"/>
  <c r="H51" i="50"/>
  <c r="I51" i="50"/>
  <c r="J51" i="50"/>
  <c r="K51" i="50"/>
  <c r="H53" i="50"/>
  <c r="I53" i="50"/>
  <c r="J53" i="50"/>
  <c r="K53" i="50"/>
  <c r="G54" i="50"/>
  <c r="H54" i="50"/>
  <c r="I54" i="50"/>
  <c r="J54" i="50"/>
  <c r="K54" i="50"/>
  <c r="G55" i="50"/>
  <c r="H55" i="50"/>
  <c r="I55" i="50"/>
  <c r="J55" i="50"/>
  <c r="K55" i="50"/>
  <c r="G56" i="50"/>
  <c r="H56" i="50"/>
  <c r="I56" i="50"/>
  <c r="J56" i="50"/>
  <c r="K56" i="50"/>
  <c r="G57" i="50"/>
  <c r="H57" i="50"/>
  <c r="I57" i="50"/>
  <c r="J57" i="50"/>
  <c r="K57" i="50"/>
  <c r="G58" i="50"/>
  <c r="H58" i="50"/>
  <c r="I58" i="50"/>
  <c r="J58" i="50"/>
  <c r="K58" i="50"/>
  <c r="G59" i="50"/>
  <c r="H59" i="50"/>
  <c r="I59" i="50"/>
  <c r="J59" i="50"/>
  <c r="K59" i="50"/>
  <c r="G60" i="50"/>
  <c r="H60" i="50"/>
  <c r="I60" i="50"/>
  <c r="J60" i="50"/>
  <c r="K60" i="50"/>
  <c r="G61" i="50"/>
  <c r="H61" i="50"/>
  <c r="I61" i="50"/>
  <c r="J61" i="50"/>
  <c r="K61" i="50"/>
  <c r="H63" i="50"/>
  <c r="I63" i="50"/>
  <c r="J63" i="50"/>
  <c r="K63" i="50"/>
  <c r="H64" i="50"/>
  <c r="I64" i="50"/>
  <c r="J64" i="50"/>
  <c r="K64" i="50"/>
  <c r="H65" i="50"/>
  <c r="I65" i="50"/>
  <c r="J65" i="50"/>
  <c r="K65" i="50"/>
  <c r="H66" i="50"/>
  <c r="I66" i="50"/>
  <c r="J66" i="50"/>
  <c r="K66" i="50"/>
  <c r="H67" i="50"/>
  <c r="I67" i="50"/>
  <c r="J67" i="50"/>
  <c r="K67" i="50"/>
  <c r="H68" i="50"/>
  <c r="I68" i="50"/>
  <c r="J68" i="50"/>
  <c r="K68" i="50"/>
  <c r="G69" i="50"/>
  <c r="H69" i="50"/>
  <c r="I69" i="50"/>
  <c r="J69" i="50"/>
  <c r="K69" i="50"/>
  <c r="H12" i="50"/>
  <c r="I12" i="50"/>
  <c r="J12" i="50"/>
  <c r="K12" i="50"/>
  <c r="A56" i="50"/>
  <c r="B56" i="50"/>
  <c r="A57" i="50"/>
  <c r="B57" i="50"/>
  <c r="A58" i="50"/>
  <c r="B58" i="50"/>
  <c r="A59" i="50"/>
  <c r="B59" i="50"/>
  <c r="A60" i="50"/>
  <c r="B60" i="50"/>
  <c r="A61" i="50"/>
  <c r="B61" i="50"/>
  <c r="A62" i="50"/>
  <c r="B62" i="50"/>
  <c r="A63" i="50"/>
  <c r="B63" i="50"/>
  <c r="A64" i="50"/>
  <c r="B64" i="50"/>
  <c r="A65" i="50"/>
  <c r="B65" i="50"/>
  <c r="A66" i="50"/>
  <c r="B66" i="50"/>
  <c r="A67" i="50"/>
  <c r="B67" i="50"/>
  <c r="A68" i="50"/>
  <c r="B68" i="50"/>
  <c r="A69" i="50"/>
  <c r="B69" i="50"/>
  <c r="O54" i="48"/>
  <c r="G54" i="48"/>
  <c r="C54" i="48" s="1"/>
  <c r="D53" i="48"/>
  <c r="A57" i="48" l="1"/>
  <c r="H26" i="44"/>
  <c r="E26" i="44"/>
  <c r="K26" i="44" s="1"/>
  <c r="H41" i="44" l="1"/>
  <c r="E41" i="44"/>
  <c r="D41" i="44"/>
  <c r="J36" i="48"/>
  <c r="J37" i="48"/>
  <c r="J38" i="48"/>
  <c r="E36" i="48"/>
  <c r="E37" i="48"/>
  <c r="E38" i="48"/>
  <c r="A10" i="50" l="1"/>
  <c r="B10" i="50"/>
  <c r="A11" i="50"/>
  <c r="B11" i="50"/>
  <c r="A12" i="50"/>
  <c r="B12" i="50"/>
  <c r="A13" i="50"/>
  <c r="B13" i="50"/>
  <c r="B14" i="50"/>
  <c r="A15" i="50"/>
  <c r="B15" i="50"/>
  <c r="A16" i="50"/>
  <c r="B16" i="50"/>
  <c r="A17" i="50"/>
  <c r="B17" i="50"/>
  <c r="A18" i="50"/>
  <c r="B18" i="50"/>
  <c r="A19" i="50"/>
  <c r="B19" i="50"/>
  <c r="A20" i="50"/>
  <c r="B20" i="50"/>
  <c r="A21" i="50"/>
  <c r="B21" i="50"/>
  <c r="A22" i="50"/>
  <c r="B22" i="50"/>
  <c r="A23" i="50"/>
  <c r="B23" i="50"/>
  <c r="A24" i="50"/>
  <c r="B24" i="50"/>
  <c r="A25" i="50"/>
  <c r="B25" i="50"/>
  <c r="A26" i="50"/>
  <c r="B26" i="50"/>
  <c r="A27" i="50"/>
  <c r="B27" i="50"/>
  <c r="B28" i="50"/>
  <c r="A29" i="50"/>
  <c r="B29" i="50"/>
  <c r="A30" i="50"/>
  <c r="B30" i="50"/>
  <c r="A31" i="50"/>
  <c r="B31" i="50"/>
  <c r="A32" i="50"/>
  <c r="B32" i="50"/>
  <c r="A33" i="50"/>
  <c r="B33" i="50"/>
  <c r="A34" i="50"/>
  <c r="B34" i="50"/>
  <c r="A35" i="50"/>
  <c r="B35" i="50"/>
  <c r="A36" i="50"/>
  <c r="B36" i="50"/>
  <c r="A37" i="50"/>
  <c r="B37" i="50"/>
  <c r="B38" i="50"/>
  <c r="A39" i="50"/>
  <c r="B39" i="50"/>
  <c r="B40" i="50"/>
  <c r="A41" i="50"/>
  <c r="B41" i="50"/>
  <c r="B42" i="50"/>
  <c r="A43" i="50"/>
  <c r="B43" i="50"/>
  <c r="A44" i="50"/>
  <c r="B44" i="50"/>
  <c r="A45" i="50"/>
  <c r="B45" i="50"/>
  <c r="A46" i="50"/>
  <c r="B46" i="50"/>
  <c r="A47" i="50"/>
  <c r="B47" i="50"/>
  <c r="B48" i="50"/>
  <c r="A49" i="50"/>
  <c r="B49" i="50"/>
  <c r="A50" i="50"/>
  <c r="B50" i="50"/>
  <c r="A51" i="50"/>
  <c r="B51" i="50"/>
  <c r="A52" i="50"/>
  <c r="B52" i="50"/>
  <c r="A53" i="50"/>
  <c r="B53" i="50"/>
  <c r="A54" i="50"/>
  <c r="B54" i="50"/>
  <c r="A55" i="50"/>
  <c r="B55" i="50"/>
  <c r="H62" i="48"/>
  <c r="H61" i="48"/>
  <c r="H60" i="48"/>
  <c r="H48" i="48"/>
  <c r="H38" i="48"/>
  <c r="H37" i="48"/>
  <c r="H36" i="48"/>
  <c r="T40" i="48"/>
  <c r="R40" i="48" s="1"/>
  <c r="N63" i="48"/>
  <c r="O63" i="48"/>
  <c r="P63" i="48"/>
  <c r="S63" i="48"/>
  <c r="T63" i="48"/>
  <c r="U63" i="48"/>
  <c r="S53" i="48"/>
  <c r="U53" i="48"/>
  <c r="N49" i="48"/>
  <c r="P49" i="48"/>
  <c r="Q49" i="48"/>
  <c r="S49" i="48"/>
  <c r="U49" i="48"/>
  <c r="V49" i="48"/>
  <c r="N45" i="48"/>
  <c r="P45" i="48"/>
  <c r="Q45" i="48"/>
  <c r="S45" i="48"/>
  <c r="U45" i="48"/>
  <c r="V45" i="48"/>
  <c r="N43" i="48"/>
  <c r="P43" i="48"/>
  <c r="Q43" i="48"/>
  <c r="S43" i="48"/>
  <c r="U43" i="48"/>
  <c r="V43" i="48"/>
  <c r="N41" i="48"/>
  <c r="P41" i="48"/>
  <c r="Q41" i="48"/>
  <c r="S41" i="48"/>
  <c r="U41" i="48"/>
  <c r="V41" i="48"/>
  <c r="N39" i="48"/>
  <c r="P39" i="48"/>
  <c r="Q39" i="48"/>
  <c r="S39" i="48"/>
  <c r="U39" i="48"/>
  <c r="V39" i="48"/>
  <c r="N29" i="48"/>
  <c r="P29" i="48"/>
  <c r="Q29" i="48"/>
  <c r="S29" i="48"/>
  <c r="U29" i="48"/>
  <c r="V29" i="48"/>
  <c r="N23" i="48"/>
  <c r="P23" i="48"/>
  <c r="Q23" i="48"/>
  <c r="S23" i="48"/>
  <c r="U23" i="48"/>
  <c r="V23" i="48"/>
  <c r="N15" i="48"/>
  <c r="P15" i="48"/>
  <c r="Q15" i="48"/>
  <c r="S15" i="48"/>
  <c r="U15" i="48"/>
  <c r="V15" i="48"/>
  <c r="N11" i="48"/>
  <c r="N10" i="48" s="1"/>
  <c r="N12" i="48"/>
  <c r="P12" i="48"/>
  <c r="P11" i="48" s="1"/>
  <c r="P10" i="48" s="1"/>
  <c r="Q12" i="48"/>
  <c r="S12" i="48"/>
  <c r="U12" i="48"/>
  <c r="U11" i="48" s="1"/>
  <c r="V12" i="48"/>
  <c r="V11" i="48" s="1"/>
  <c r="V10" i="48" s="1"/>
  <c r="O56" i="48"/>
  <c r="O55" i="48"/>
  <c r="L56" i="48"/>
  <c r="H56" i="48" s="1"/>
  <c r="L55" i="48"/>
  <c r="H55" i="48" s="1"/>
  <c r="L54" i="48"/>
  <c r="H54" i="48" s="1"/>
  <c r="J70" i="48"/>
  <c r="H70" i="48" s="1"/>
  <c r="J69" i="48"/>
  <c r="J59" i="48"/>
  <c r="H59" i="48" s="1"/>
  <c r="J58" i="48"/>
  <c r="J57" i="48"/>
  <c r="H57" i="48" s="1"/>
  <c r="J52" i="48"/>
  <c r="H52" i="48" s="1"/>
  <c r="J51" i="48"/>
  <c r="J50" i="48"/>
  <c r="H50" i="48" s="1"/>
  <c r="J48" i="48"/>
  <c r="T48" i="48" s="1"/>
  <c r="J47" i="48"/>
  <c r="T47" i="48" s="1"/>
  <c r="R47" i="48" s="1"/>
  <c r="J46" i="48"/>
  <c r="T46" i="48" s="1"/>
  <c r="R46" i="48" s="1"/>
  <c r="J44" i="48"/>
  <c r="T44" i="48" s="1"/>
  <c r="R44" i="48" s="1"/>
  <c r="J42" i="48"/>
  <c r="J40" i="48"/>
  <c r="H40" i="48" s="1"/>
  <c r="J35" i="48"/>
  <c r="H35" i="48" s="1"/>
  <c r="J34" i="48"/>
  <c r="T34" i="48" s="1"/>
  <c r="R34" i="48" s="1"/>
  <c r="J33" i="48"/>
  <c r="H33" i="48" s="1"/>
  <c r="J32" i="48"/>
  <c r="H32" i="48" s="1"/>
  <c r="J31" i="48"/>
  <c r="J30" i="48"/>
  <c r="T30" i="48" s="1"/>
  <c r="R30" i="48" s="1"/>
  <c r="J25" i="48"/>
  <c r="J24" i="48"/>
  <c r="T24" i="48" s="1"/>
  <c r="R24" i="48" s="1"/>
  <c r="J21" i="48"/>
  <c r="J20" i="48"/>
  <c r="T20" i="48" s="1"/>
  <c r="R20" i="48" s="1"/>
  <c r="J19" i="48"/>
  <c r="J18" i="48"/>
  <c r="T18" i="48" s="1"/>
  <c r="R18" i="48" s="1"/>
  <c r="J17" i="48"/>
  <c r="J16" i="48"/>
  <c r="T16" i="48" s="1"/>
  <c r="R16" i="48" s="1"/>
  <c r="G56" i="48"/>
  <c r="G55" i="48"/>
  <c r="C55" i="48" s="1"/>
  <c r="E59" i="48"/>
  <c r="C59" i="48" s="1"/>
  <c r="E58" i="48"/>
  <c r="E57" i="48"/>
  <c r="C57" i="48" s="1"/>
  <c r="E52" i="48"/>
  <c r="E51" i="48"/>
  <c r="E50" i="48"/>
  <c r="E48" i="48"/>
  <c r="O48" i="48" s="1"/>
  <c r="M48" i="48" s="1"/>
  <c r="E47" i="48"/>
  <c r="E46" i="48"/>
  <c r="E44" i="48"/>
  <c r="E43" i="48" s="1"/>
  <c r="E42" i="48"/>
  <c r="E41" i="48" s="1"/>
  <c r="E40" i="48"/>
  <c r="C38" i="48"/>
  <c r="C37" i="48"/>
  <c r="C36" i="48"/>
  <c r="E35" i="48"/>
  <c r="E34" i="48"/>
  <c r="E33" i="48"/>
  <c r="E32" i="48"/>
  <c r="O32" i="48" s="1"/>
  <c r="M32" i="48" s="1"/>
  <c r="E31" i="48"/>
  <c r="E30" i="48"/>
  <c r="E25" i="48"/>
  <c r="C25" i="48" s="1"/>
  <c r="E24" i="48"/>
  <c r="E21" i="48"/>
  <c r="C21" i="48" s="1"/>
  <c r="E20" i="48"/>
  <c r="E19" i="48"/>
  <c r="C19" i="48" s="1"/>
  <c r="E18" i="48"/>
  <c r="C18" i="48" s="1"/>
  <c r="E17" i="48"/>
  <c r="E16" i="48"/>
  <c r="J14" i="48"/>
  <c r="T14" i="48" s="1"/>
  <c r="R14" i="48" s="1"/>
  <c r="J13" i="48"/>
  <c r="H13" i="48" s="1"/>
  <c r="L65" i="48"/>
  <c r="Q65" i="48" s="1"/>
  <c r="M65" i="48" s="1"/>
  <c r="L66" i="48"/>
  <c r="H66" i="48" s="1"/>
  <c r="L67" i="48"/>
  <c r="L68" i="48"/>
  <c r="H68" i="48" s="1"/>
  <c r="L64" i="48"/>
  <c r="Q64" i="48" s="1"/>
  <c r="I12" i="48"/>
  <c r="I11" i="48" s="1"/>
  <c r="K12" i="48"/>
  <c r="K11" i="48" s="1"/>
  <c r="K10" i="48" s="1"/>
  <c r="L12" i="48"/>
  <c r="L11" i="48" s="1"/>
  <c r="I15" i="48"/>
  <c r="K15" i="48"/>
  <c r="L15" i="48"/>
  <c r="J22" i="48"/>
  <c r="H22" i="48" s="1"/>
  <c r="I23" i="48"/>
  <c r="K23" i="48"/>
  <c r="L23" i="48"/>
  <c r="J26" i="48"/>
  <c r="H26" i="48" s="1"/>
  <c r="I29" i="48"/>
  <c r="I28" i="48" s="1"/>
  <c r="I27" i="48" s="1"/>
  <c r="K29" i="48"/>
  <c r="L29" i="48"/>
  <c r="I39" i="48"/>
  <c r="J39" i="48"/>
  <c r="K39" i="48"/>
  <c r="L39" i="48"/>
  <c r="I41" i="48"/>
  <c r="K41" i="48"/>
  <c r="L41" i="48"/>
  <c r="I43" i="48"/>
  <c r="K43" i="48"/>
  <c r="L43" i="48"/>
  <c r="I45" i="48"/>
  <c r="K45" i="48"/>
  <c r="L45" i="48"/>
  <c r="I49" i="48"/>
  <c r="K49" i="48"/>
  <c r="L49" i="48"/>
  <c r="I53" i="48"/>
  <c r="K53" i="48"/>
  <c r="I63" i="48"/>
  <c r="J63" i="48"/>
  <c r="K63" i="48"/>
  <c r="E13" i="48"/>
  <c r="C13" i="48" s="1"/>
  <c r="F29" i="48"/>
  <c r="G29" i="48"/>
  <c r="F39" i="48"/>
  <c r="G39" i="48"/>
  <c r="F41" i="48"/>
  <c r="G41" i="48"/>
  <c r="F43" i="48"/>
  <c r="G43" i="48"/>
  <c r="F45" i="48"/>
  <c r="G45" i="48"/>
  <c r="F49" i="48"/>
  <c r="G49" i="48"/>
  <c r="F53" i="48"/>
  <c r="F63" i="48"/>
  <c r="D29" i="48"/>
  <c r="D39" i="48"/>
  <c r="D41" i="48"/>
  <c r="D43" i="48"/>
  <c r="D45" i="48"/>
  <c r="D49" i="48"/>
  <c r="D63" i="48"/>
  <c r="C62" i="48"/>
  <c r="C61" i="48"/>
  <c r="C60" i="48"/>
  <c r="C58" i="48"/>
  <c r="C56" i="48"/>
  <c r="C52" i="48"/>
  <c r="C51" i="48"/>
  <c r="C50" i="48"/>
  <c r="C48" i="48"/>
  <c r="C47" i="48"/>
  <c r="C46" i="48"/>
  <c r="C44" i="48"/>
  <c r="C42" i="48"/>
  <c r="C35" i="48"/>
  <c r="C34" i="48"/>
  <c r="C33" i="48"/>
  <c r="C32" i="48"/>
  <c r="C31" i="48"/>
  <c r="C30" i="48"/>
  <c r="G64" i="48"/>
  <c r="C64" i="48" s="1"/>
  <c r="G65" i="48"/>
  <c r="C65" i="48" s="1"/>
  <c r="G66" i="48"/>
  <c r="C66" i="48" s="1"/>
  <c r="G67" i="48"/>
  <c r="C67" i="48" s="1"/>
  <c r="G68" i="48"/>
  <c r="C68" i="48" s="1"/>
  <c r="E63" i="48"/>
  <c r="E70" i="48"/>
  <c r="C70" i="48" s="1"/>
  <c r="E69" i="48"/>
  <c r="C69" i="48" s="1"/>
  <c r="E26" i="48"/>
  <c r="C24" i="48"/>
  <c r="F23" i="48"/>
  <c r="G23" i="48"/>
  <c r="D23" i="48"/>
  <c r="E22" i="48"/>
  <c r="C22" i="48" s="1"/>
  <c r="C20" i="48"/>
  <c r="C16" i="48"/>
  <c r="F15" i="48"/>
  <c r="G15" i="48"/>
  <c r="G11" i="48" s="1"/>
  <c r="D15" i="48"/>
  <c r="G12" i="48"/>
  <c r="F12" i="48"/>
  <c r="D12" i="48"/>
  <c r="A58" i="48"/>
  <c r="B58" i="48"/>
  <c r="Q58" i="48"/>
  <c r="A59" i="48"/>
  <c r="B59" i="48"/>
  <c r="Q59" i="48"/>
  <c r="B60" i="48"/>
  <c r="Q60" i="48"/>
  <c r="M60" i="48" s="1"/>
  <c r="V60" i="48"/>
  <c r="R60" i="48" s="1"/>
  <c r="B61" i="48"/>
  <c r="Q61" i="48"/>
  <c r="M61" i="48" s="1"/>
  <c r="V61" i="48"/>
  <c r="R61" i="48" s="1"/>
  <c r="B62" i="48"/>
  <c r="Q62" i="48"/>
  <c r="M62" i="48" s="1"/>
  <c r="V62" i="48"/>
  <c r="R62" i="48" s="1"/>
  <c r="A63" i="48"/>
  <c r="B63" i="48"/>
  <c r="A64" i="48"/>
  <c r="B64" i="48"/>
  <c r="A65" i="48"/>
  <c r="B65" i="48"/>
  <c r="A66" i="48"/>
  <c r="B66" i="48"/>
  <c r="A67" i="48"/>
  <c r="B67" i="48"/>
  <c r="A68" i="48"/>
  <c r="B68" i="48"/>
  <c r="A69" i="48"/>
  <c r="B69" i="48"/>
  <c r="A70" i="48"/>
  <c r="B70" i="48"/>
  <c r="A11" i="48"/>
  <c r="B11" i="48"/>
  <c r="B12" i="48"/>
  <c r="A13" i="48"/>
  <c r="B13" i="48"/>
  <c r="A14" i="48"/>
  <c r="B14" i="48"/>
  <c r="B15" i="48"/>
  <c r="A16" i="48"/>
  <c r="B16" i="48"/>
  <c r="A17" i="48"/>
  <c r="B17" i="48"/>
  <c r="A18" i="48"/>
  <c r="B18" i="48"/>
  <c r="A19" i="48"/>
  <c r="B19" i="48"/>
  <c r="A20" i="48"/>
  <c r="B20" i="48"/>
  <c r="A21" i="48"/>
  <c r="B21" i="48"/>
  <c r="A22" i="48"/>
  <c r="B22" i="48"/>
  <c r="A23" i="48"/>
  <c r="B23" i="48"/>
  <c r="A24" i="48"/>
  <c r="B24" i="48"/>
  <c r="A25" i="48"/>
  <c r="B25" i="48"/>
  <c r="A26" i="48"/>
  <c r="B26" i="48"/>
  <c r="A27" i="48"/>
  <c r="B27" i="48"/>
  <c r="A28" i="48"/>
  <c r="B28" i="48"/>
  <c r="B29" i="48"/>
  <c r="A30" i="48"/>
  <c r="B30" i="48"/>
  <c r="A31" i="48"/>
  <c r="B31" i="48"/>
  <c r="A32" i="48"/>
  <c r="B32" i="48"/>
  <c r="A33" i="48"/>
  <c r="B33" i="48"/>
  <c r="A34" i="48"/>
  <c r="B34" i="48"/>
  <c r="A35" i="48"/>
  <c r="B35" i="48"/>
  <c r="A36" i="48"/>
  <c r="B36" i="48"/>
  <c r="A37" i="48"/>
  <c r="B37" i="48"/>
  <c r="A38" i="48"/>
  <c r="B38" i="48"/>
  <c r="B39" i="48"/>
  <c r="A40" i="48"/>
  <c r="B40" i="48"/>
  <c r="B41" i="48"/>
  <c r="A42" i="48"/>
  <c r="B42" i="48"/>
  <c r="B43" i="48"/>
  <c r="A44" i="48"/>
  <c r="B44" i="48"/>
  <c r="B45" i="48"/>
  <c r="A46" i="48"/>
  <c r="B46" i="48"/>
  <c r="A47" i="48"/>
  <c r="B47" i="48"/>
  <c r="A48" i="48"/>
  <c r="B48" i="48"/>
  <c r="B49" i="48"/>
  <c r="A50" i="48"/>
  <c r="B50" i="48"/>
  <c r="A51" i="48"/>
  <c r="B51" i="48"/>
  <c r="B52" i="48"/>
  <c r="A53" i="48"/>
  <c r="B53" i="48"/>
  <c r="A54" i="48"/>
  <c r="B54" i="48"/>
  <c r="A55" i="48"/>
  <c r="B55" i="48"/>
  <c r="A56" i="48"/>
  <c r="B56" i="48"/>
  <c r="B57" i="48"/>
  <c r="J66" i="44"/>
  <c r="J75" i="44"/>
  <c r="J29" i="44"/>
  <c r="J25" i="44"/>
  <c r="D75" i="44"/>
  <c r="E75" i="44"/>
  <c r="H75" i="44"/>
  <c r="I75" i="44"/>
  <c r="D65" i="44"/>
  <c r="E65" i="44"/>
  <c r="H65" i="44"/>
  <c r="I65" i="44"/>
  <c r="D61" i="44"/>
  <c r="E61" i="44"/>
  <c r="H61" i="44"/>
  <c r="I61" i="44"/>
  <c r="D57" i="44"/>
  <c r="E57" i="44"/>
  <c r="H57" i="44"/>
  <c r="I57" i="44"/>
  <c r="J57" i="44"/>
  <c r="D55" i="44"/>
  <c r="E55" i="44"/>
  <c r="H55" i="44"/>
  <c r="I55" i="44"/>
  <c r="J55" i="44"/>
  <c r="D53" i="44"/>
  <c r="E53" i="44"/>
  <c r="H53" i="44"/>
  <c r="I53" i="44"/>
  <c r="D51" i="44"/>
  <c r="E51" i="44"/>
  <c r="E40" i="44" s="1"/>
  <c r="E39" i="44" s="1"/>
  <c r="H51" i="44"/>
  <c r="I51" i="44"/>
  <c r="J51" i="44"/>
  <c r="C51" i="44"/>
  <c r="C41" i="44"/>
  <c r="I41" i="44"/>
  <c r="I40" i="44" s="1"/>
  <c r="I39" i="44" s="1"/>
  <c r="D35" i="44"/>
  <c r="E35" i="44"/>
  <c r="H35" i="44"/>
  <c r="I35" i="44"/>
  <c r="D27" i="44"/>
  <c r="E27" i="44"/>
  <c r="H27" i="44"/>
  <c r="I27" i="44"/>
  <c r="D24" i="44"/>
  <c r="E24" i="44"/>
  <c r="H24" i="44"/>
  <c r="I24" i="44"/>
  <c r="I23" i="44" s="1"/>
  <c r="I22" i="44" s="1"/>
  <c r="J24" i="44"/>
  <c r="K82" i="44"/>
  <c r="K81" i="44"/>
  <c r="C35" i="44"/>
  <c r="C22" i="44" s="1"/>
  <c r="C27" i="44"/>
  <c r="C24" i="44"/>
  <c r="C23" i="44"/>
  <c r="C75" i="44"/>
  <c r="C65" i="44"/>
  <c r="C61" i="44"/>
  <c r="C57" i="44"/>
  <c r="C55" i="44"/>
  <c r="C53" i="44"/>
  <c r="N81" i="44"/>
  <c r="K78" i="44"/>
  <c r="K79" i="44"/>
  <c r="L10" i="48" l="1"/>
  <c r="C41" i="48"/>
  <c r="J23" i="48"/>
  <c r="H23" i="48" s="1"/>
  <c r="Q67" i="48"/>
  <c r="M67" i="48" s="1"/>
  <c r="U10" i="48"/>
  <c r="U28" i="48"/>
  <c r="N28" i="48"/>
  <c r="H14" i="48"/>
  <c r="H39" i="48"/>
  <c r="V28" i="48"/>
  <c r="T52" i="48"/>
  <c r="R52" i="48" s="1"/>
  <c r="L28" i="48"/>
  <c r="S11" i="48"/>
  <c r="S10" i="48" s="1"/>
  <c r="T13" i="48"/>
  <c r="O16" i="48"/>
  <c r="M16" i="48" s="1"/>
  <c r="Q66" i="48"/>
  <c r="M66" i="48" s="1"/>
  <c r="V65" i="48"/>
  <c r="R65" i="48" s="1"/>
  <c r="H20" i="48"/>
  <c r="G63" i="48"/>
  <c r="C63" i="48" s="1"/>
  <c r="O31" i="48"/>
  <c r="M31" i="48" s="1"/>
  <c r="O18" i="48"/>
  <c r="M18" i="48" s="1"/>
  <c r="H44" i="48"/>
  <c r="E23" i="44"/>
  <c r="E22" i="44" s="1"/>
  <c r="J43" i="48"/>
  <c r="H43" i="48" s="1"/>
  <c r="E49" i="48"/>
  <c r="O40" i="48"/>
  <c r="M40" i="48" s="1"/>
  <c r="O52" i="48"/>
  <c r="M52" i="48" s="1"/>
  <c r="O20" i="48"/>
  <c r="M20" i="48" s="1"/>
  <c r="O34" i="48"/>
  <c r="M34" i="48" s="1"/>
  <c r="O59" i="48"/>
  <c r="M59" i="48" s="1"/>
  <c r="T57" i="48"/>
  <c r="R57" i="48" s="1"/>
  <c r="H16" i="48"/>
  <c r="H24" i="48"/>
  <c r="O30" i="48"/>
  <c r="M30" i="48" s="1"/>
  <c r="T50" i="48"/>
  <c r="R50" i="48" s="1"/>
  <c r="D23" i="44"/>
  <c r="E29" i="48"/>
  <c r="E45" i="48"/>
  <c r="O33" i="48"/>
  <c r="M33" i="48" s="1"/>
  <c r="Q56" i="48"/>
  <c r="M56" i="48" s="1"/>
  <c r="O24" i="48"/>
  <c r="T70" i="48"/>
  <c r="R70" i="48" s="1"/>
  <c r="T59" i="48"/>
  <c r="R59" i="48" s="1"/>
  <c r="H18" i="48"/>
  <c r="H67" i="48"/>
  <c r="K28" i="48"/>
  <c r="K27" i="48" s="1"/>
  <c r="S28" i="48"/>
  <c r="S27" i="48" s="1"/>
  <c r="O47" i="48"/>
  <c r="M47" i="48" s="1"/>
  <c r="H17" i="48"/>
  <c r="O17" i="48"/>
  <c r="H21" i="48"/>
  <c r="O21" i="48"/>
  <c r="M21" i="48" s="1"/>
  <c r="H58" i="48"/>
  <c r="T58" i="48"/>
  <c r="R58" i="48" s="1"/>
  <c r="O58" i="48"/>
  <c r="M58" i="48" s="1"/>
  <c r="F28" i="48"/>
  <c r="F27" i="48" s="1"/>
  <c r="H19" i="48"/>
  <c r="O19" i="48"/>
  <c r="M19" i="48" s="1"/>
  <c r="H25" i="48"/>
  <c r="O25" i="48"/>
  <c r="M25" i="48" s="1"/>
  <c r="T42" i="48"/>
  <c r="J41" i="48"/>
  <c r="H41" i="48" s="1"/>
  <c r="T45" i="48"/>
  <c r="R45" i="48" s="1"/>
  <c r="J53" i="48"/>
  <c r="T69" i="48"/>
  <c r="R69" i="48" s="1"/>
  <c r="O69" i="48"/>
  <c r="M69" i="48" s="1"/>
  <c r="M24" i="48"/>
  <c r="O42" i="48"/>
  <c r="Q68" i="48"/>
  <c r="M68" i="48" s="1"/>
  <c r="T17" i="48"/>
  <c r="T31" i="48"/>
  <c r="R31" i="48" s="1"/>
  <c r="R48" i="48"/>
  <c r="H64" i="48"/>
  <c r="V64" i="48"/>
  <c r="C40" i="48"/>
  <c r="E39" i="48"/>
  <c r="C39" i="48" s="1"/>
  <c r="O44" i="48"/>
  <c r="O46" i="48"/>
  <c r="Q55" i="48"/>
  <c r="M55" i="48" s="1"/>
  <c r="T39" i="48"/>
  <c r="R39" i="48" s="1"/>
  <c r="O39" i="48"/>
  <c r="M39" i="48" s="1"/>
  <c r="T43" i="48"/>
  <c r="R43" i="48" s="1"/>
  <c r="O70" i="48"/>
  <c r="M70" i="48" s="1"/>
  <c r="T19" i="48"/>
  <c r="R19" i="48" s="1"/>
  <c r="T33" i="48"/>
  <c r="R33" i="48" s="1"/>
  <c r="H31" i="48"/>
  <c r="H46" i="48"/>
  <c r="H65" i="48"/>
  <c r="T51" i="48"/>
  <c r="R51" i="48" s="1"/>
  <c r="H51" i="48"/>
  <c r="Q54" i="48"/>
  <c r="L53" i="48"/>
  <c r="V54" i="48"/>
  <c r="M64" i="48"/>
  <c r="T21" i="48"/>
  <c r="R21" i="48" s="1"/>
  <c r="O51" i="48"/>
  <c r="M51" i="48" s="1"/>
  <c r="O57" i="48"/>
  <c r="R13" i="48"/>
  <c r="T12" i="48"/>
  <c r="T25" i="48"/>
  <c r="V56" i="48"/>
  <c r="R56" i="48" s="1"/>
  <c r="V67" i="48"/>
  <c r="R67" i="48" s="1"/>
  <c r="H42" i="48"/>
  <c r="H69" i="48"/>
  <c r="E53" i="48"/>
  <c r="G53" i="48"/>
  <c r="C53" i="48" s="1"/>
  <c r="J49" i="48"/>
  <c r="H49" i="48" s="1"/>
  <c r="O13" i="48"/>
  <c r="O50" i="48"/>
  <c r="T32" i="48"/>
  <c r="R32" i="48" s="1"/>
  <c r="V55" i="48"/>
  <c r="R55" i="48" s="1"/>
  <c r="V66" i="48"/>
  <c r="R66" i="48" s="1"/>
  <c r="H30" i="48"/>
  <c r="H34" i="48"/>
  <c r="H47" i="48"/>
  <c r="D40" i="44"/>
  <c r="D39" i="44" s="1"/>
  <c r="G28" i="48"/>
  <c r="J15" i="48"/>
  <c r="H15" i="48" s="1"/>
  <c r="V68" i="48"/>
  <c r="R68" i="48" s="1"/>
  <c r="H40" i="44"/>
  <c r="H39" i="44" s="1"/>
  <c r="H21" i="44" s="1"/>
  <c r="C29" i="48"/>
  <c r="O35" i="48"/>
  <c r="T35" i="48"/>
  <c r="R35" i="48" s="1"/>
  <c r="J29" i="48"/>
  <c r="H29" i="48" s="1"/>
  <c r="U27" i="48"/>
  <c r="P28" i="48"/>
  <c r="Q28" i="48"/>
  <c r="Q11" i="48"/>
  <c r="Q10" i="48" s="1"/>
  <c r="J45" i="48"/>
  <c r="H45" i="48" s="1"/>
  <c r="C49" i="48"/>
  <c r="C45" i="48"/>
  <c r="C43" i="48"/>
  <c r="E15" i="48"/>
  <c r="C15" i="48" s="1"/>
  <c r="C17" i="48"/>
  <c r="I10" i="48"/>
  <c r="J12" i="48"/>
  <c r="L63" i="48"/>
  <c r="H63" i="48" s="1"/>
  <c r="D11" i="48"/>
  <c r="D10" i="48" s="1"/>
  <c r="D28" i="48"/>
  <c r="D27" i="48" s="1"/>
  <c r="G10" i="48"/>
  <c r="F11" i="48"/>
  <c r="F10" i="48" s="1"/>
  <c r="E21" i="44"/>
  <c r="I21" i="44"/>
  <c r="D22" i="44"/>
  <c r="H23" i="44"/>
  <c r="H22" i="44" s="1"/>
  <c r="C40" i="44"/>
  <c r="C39" i="44" s="1"/>
  <c r="C21" i="44" s="1"/>
  <c r="K57" i="44"/>
  <c r="K52" i="44"/>
  <c r="K51" i="44" s="1"/>
  <c r="J54" i="44"/>
  <c r="J53" i="44" s="1"/>
  <c r="K54" i="44"/>
  <c r="K53" i="44" s="1"/>
  <c r="J42" i="44"/>
  <c r="K37" i="44"/>
  <c r="J37" i="44"/>
  <c r="J36" i="44"/>
  <c r="N31" i="44"/>
  <c r="K29" i="44"/>
  <c r="N29" i="44" s="1"/>
  <c r="K30" i="44"/>
  <c r="N30" i="44" s="1"/>
  <c r="K31" i="44"/>
  <c r="K32" i="44"/>
  <c r="N32" i="44" s="1"/>
  <c r="K33" i="44"/>
  <c r="N25" i="44"/>
  <c r="K25" i="44"/>
  <c r="K24" i="44"/>
  <c r="G27" i="48" l="1"/>
  <c r="T49" i="48"/>
  <c r="R49" i="48" s="1"/>
  <c r="J35" i="44"/>
  <c r="N54" i="44"/>
  <c r="N26" i="44"/>
  <c r="D21" i="44"/>
  <c r="O49" i="48"/>
  <c r="M49" i="48" s="1"/>
  <c r="M50" i="48"/>
  <c r="M44" i="48"/>
  <c r="O43" i="48"/>
  <c r="M43" i="48" s="1"/>
  <c r="E28" i="48"/>
  <c r="E27" i="48" s="1"/>
  <c r="C27" i="48" s="1"/>
  <c r="J28" i="48"/>
  <c r="J27" i="48" s="1"/>
  <c r="R12" i="48"/>
  <c r="L27" i="48"/>
  <c r="O41" i="48"/>
  <c r="M41" i="48" s="1"/>
  <c r="M42" i="48"/>
  <c r="Q63" i="48"/>
  <c r="M63" i="48" s="1"/>
  <c r="O45" i="48"/>
  <c r="M45" i="48" s="1"/>
  <c r="M46" i="48"/>
  <c r="R64" i="48"/>
  <c r="V63" i="48"/>
  <c r="R63" i="48" s="1"/>
  <c r="R17" i="48"/>
  <c r="T15" i="48"/>
  <c r="R15" i="48" s="1"/>
  <c r="O23" i="48"/>
  <c r="M23" i="48" s="1"/>
  <c r="H53" i="48"/>
  <c r="M17" i="48"/>
  <c r="O15" i="48"/>
  <c r="M15" i="48" s="1"/>
  <c r="J11" i="48"/>
  <c r="H12" i="48"/>
  <c r="M13" i="48"/>
  <c r="T23" i="48"/>
  <c r="R23" i="48" s="1"/>
  <c r="R25" i="48"/>
  <c r="R54" i="48"/>
  <c r="V53" i="48"/>
  <c r="O53" i="48"/>
  <c r="R42" i="48"/>
  <c r="T41" i="48"/>
  <c r="R41" i="48" s="1"/>
  <c r="H28" i="48"/>
  <c r="M35" i="48"/>
  <c r="A70" i="50"/>
  <c r="B70" i="50"/>
  <c r="A9" i="50"/>
  <c r="B9" i="50"/>
  <c r="E14" i="48"/>
  <c r="T22" i="48"/>
  <c r="R22" i="48" s="1"/>
  <c r="C26" i="48"/>
  <c r="T26" i="48"/>
  <c r="R26" i="48" s="1"/>
  <c r="J28" i="44"/>
  <c r="J27" i="44" s="1"/>
  <c r="J23" i="44" s="1"/>
  <c r="K28" i="44"/>
  <c r="K36" i="44"/>
  <c r="N37" i="44"/>
  <c r="K42" i="44"/>
  <c r="J43" i="44"/>
  <c r="K43" i="44"/>
  <c r="N43" i="44" s="1"/>
  <c r="J44" i="44"/>
  <c r="K44" i="44"/>
  <c r="N44" i="44" s="1"/>
  <c r="K45" i="44"/>
  <c r="N45" i="44" s="1"/>
  <c r="J46" i="44"/>
  <c r="K46" i="44"/>
  <c r="N46" i="44" s="1"/>
  <c r="J47" i="44"/>
  <c r="K47" i="44"/>
  <c r="K56" i="44"/>
  <c r="K55" i="44" s="1"/>
  <c r="K62" i="44"/>
  <c r="K63" i="44"/>
  <c r="J64" i="44"/>
  <c r="J61" i="44" s="1"/>
  <c r="K64" i="44"/>
  <c r="K66" i="44"/>
  <c r="N66" i="44" s="1"/>
  <c r="K67" i="44"/>
  <c r="K68" i="44"/>
  <c r="K65" i="44"/>
  <c r="K69" i="44"/>
  <c r="K70" i="44"/>
  <c r="K71" i="44"/>
  <c r="J72" i="44"/>
  <c r="J65" i="44" s="1"/>
  <c r="K72" i="44"/>
  <c r="J73" i="44"/>
  <c r="K73" i="44"/>
  <c r="J74" i="44"/>
  <c r="K74" i="44"/>
  <c r="K76" i="44"/>
  <c r="K77" i="44"/>
  <c r="K80" i="44"/>
  <c r="N80" i="44" s="1"/>
  <c r="J81" i="44"/>
  <c r="A10" i="48"/>
  <c r="B10" i="48"/>
  <c r="N53" i="48"/>
  <c r="N27" i="48" s="1"/>
  <c r="T53" i="48"/>
  <c r="B74" i="48"/>
  <c r="P53" i="48"/>
  <c r="P27" i="48" s="1"/>
  <c r="M54" i="48" l="1"/>
  <c r="K35" i="44"/>
  <c r="N36" i="44"/>
  <c r="K75" i="44"/>
  <c r="N42" i="44"/>
  <c r="K41" i="44"/>
  <c r="J22" i="44"/>
  <c r="K27" i="44"/>
  <c r="K23" i="44" s="1"/>
  <c r="K22" i="44" s="1"/>
  <c r="N28" i="44"/>
  <c r="K61" i="44"/>
  <c r="C28" i="48"/>
  <c r="H27" i="48"/>
  <c r="C14" i="48"/>
  <c r="E12" i="48"/>
  <c r="T11" i="48"/>
  <c r="J10" i="48"/>
  <c r="H11" i="48"/>
  <c r="H10" i="48" s="1"/>
  <c r="K40" i="44"/>
  <c r="K39" i="44" s="1"/>
  <c r="K21" i="44" s="1"/>
  <c r="J41" i="44"/>
  <c r="J40" i="44" s="1"/>
  <c r="J39" i="44" s="1"/>
  <c r="J21" i="44" s="1"/>
  <c r="T36" i="48"/>
  <c r="O26" i="48"/>
  <c r="M26" i="48" s="1"/>
  <c r="O38" i="48"/>
  <c r="M38" i="48" s="1"/>
  <c r="T38" i="48"/>
  <c r="R38" i="48" s="1"/>
  <c r="O14" i="48"/>
  <c r="O22" i="48"/>
  <c r="M22" i="48" s="1"/>
  <c r="O36" i="48"/>
  <c r="Q57" i="48"/>
  <c r="Q53" i="48" l="1"/>
  <c r="M57" i="48"/>
  <c r="R36" i="48"/>
  <c r="C12" i="48"/>
  <c r="E11" i="48"/>
  <c r="C11" i="48" s="1"/>
  <c r="M14" i="48"/>
  <c r="O12" i="48"/>
  <c r="R11" i="48"/>
  <c r="R10" i="48" s="1"/>
  <c r="T10" i="48"/>
  <c r="M36" i="48"/>
  <c r="E23" i="48"/>
  <c r="T37" i="48"/>
  <c r="R37" i="48" s="1"/>
  <c r="O37" i="48"/>
  <c r="M37" i="48" s="1"/>
  <c r="R53" i="48"/>
  <c r="Q27" i="48" l="1"/>
  <c r="M27" i="48" s="1"/>
  <c r="M53" i="48"/>
  <c r="T29" i="48"/>
  <c r="M12" i="48"/>
  <c r="O11" i="48"/>
  <c r="O29" i="48"/>
  <c r="V27" i="48"/>
  <c r="C23" i="48"/>
  <c r="C10" i="48" s="1"/>
  <c r="E10" i="48"/>
  <c r="R29" i="48" l="1"/>
  <c r="T28" i="48"/>
  <c r="O10" i="48"/>
  <c r="M11" i="48"/>
  <c r="M10" i="48" s="1"/>
  <c r="O28" i="48"/>
  <c r="M29" i="48"/>
  <c r="R28" i="48" l="1"/>
  <c r="T27" i="48"/>
  <c r="R27" i="48" s="1"/>
  <c r="O27" i="48"/>
  <c r="M28" i="48"/>
</calcChain>
</file>

<file path=xl/sharedStrings.xml><?xml version="1.0" encoding="utf-8"?>
<sst xmlns="http://schemas.openxmlformats.org/spreadsheetml/2006/main" count="315" uniqueCount="215">
  <si>
    <t>Создание систем противоаварийной и режимной автоматики</t>
  </si>
  <si>
    <t>Прочее новое строительство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</si>
  <si>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</si>
  <si>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</si>
  <si>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</si>
  <si>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</si>
  <si>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</si>
  <si>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</si>
  <si>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 xml:space="preserve">Остаток стоимости на начало года * </t>
  </si>
  <si>
    <t>Осталось профинансировать по результатам отчетного периода *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</si>
  <si>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</si>
  <si>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</si>
  <si>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</si>
  <si>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</si>
  <si>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</si>
  <si>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</si>
  <si>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</si>
  <si>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</si>
  <si>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</si>
  <si>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</si>
  <si>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</si>
  <si>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</si>
  <si>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</si>
  <si>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</si>
  <si>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</si>
  <si>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</si>
  <si>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</si>
  <si>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** - согласно проектно-сметной документации с учетом перевода в прогнозные цены планируемого периода с НДС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</si>
  <si>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</si>
  <si>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</si>
  <si>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</si>
  <si>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</si>
  <si>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</si>
  <si>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</si>
  <si>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</si>
  <si>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</si>
  <si>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</si>
  <si>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>1.1.1</t>
  </si>
  <si>
    <t>1.1.2</t>
  </si>
  <si>
    <t>1.3.1</t>
  </si>
  <si>
    <t>2.1.1</t>
  </si>
  <si>
    <t>2.1.2</t>
  </si>
  <si>
    <t>2.1.3</t>
  </si>
  <si>
    <t>2.1.4</t>
  </si>
  <si>
    <t>2.1.5</t>
  </si>
  <si>
    <t>2.1.6</t>
  </si>
  <si>
    <t>2.1.7</t>
  </si>
  <si>
    <t>2.2.1</t>
  </si>
  <si>
    <t>2.2.2</t>
  </si>
  <si>
    <t>2.2.3</t>
  </si>
  <si>
    <t>ТП-10/0,4 кВ</t>
  </si>
  <si>
    <t>КЛ-10 кВ</t>
  </si>
  <si>
    <t>ВЛ-0,4 кВ</t>
  </si>
  <si>
    <t>Реконструкция РП-10 кВ</t>
  </si>
  <si>
    <t>Приобретение автотранспорта</t>
  </si>
  <si>
    <t>2.3.1</t>
  </si>
  <si>
    <t>2.3.2</t>
  </si>
  <si>
    <t>2.3.3</t>
  </si>
  <si>
    <t>2.1.8</t>
  </si>
  <si>
    <t>2.1.9</t>
  </si>
  <si>
    <t>Модернизация АИИС КУЭ нижнего уровня</t>
  </si>
  <si>
    <t>Развитие и поддержание в работоспособном состоянии  информационой системы предприятия</t>
  </si>
  <si>
    <t>2.1.10</t>
  </si>
  <si>
    <t>2.1.11</t>
  </si>
  <si>
    <t>2.1.12</t>
  </si>
  <si>
    <t>2.1.13</t>
  </si>
  <si>
    <t>2.1.14</t>
  </si>
  <si>
    <t>Строительство объектов электросетевого хозяйства с целью технологического присоединения энергоустановок потребителей к электрическим сетям максимальной мощностью до 15 кВт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</si>
  <si>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</si>
  <si>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</si>
  <si>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</si>
  <si>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</si>
  <si>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</si>
  <si>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</si>
  <si>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</si>
  <si>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</si>
  <si>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</si>
  <si>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Причины отклонений</t>
  </si>
  <si>
    <t>всего</t>
  </si>
  <si>
    <t>факт</t>
  </si>
  <si>
    <t>1.4.</t>
  </si>
  <si>
    <t>Наименование объекта</t>
  </si>
  <si>
    <t xml:space="preserve">ВСЕГО, </t>
  </si>
  <si>
    <t>Новое строительство</t>
  </si>
  <si>
    <t>2.5.</t>
  </si>
  <si>
    <t>млн.рублей</t>
  </si>
  <si>
    <t>Справочно:</t>
  </si>
  <si>
    <t>* план в соответствии с утвержденной инвестиционной программой</t>
  </si>
  <si>
    <t>план*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</si>
  <si>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</si>
  <si>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</si>
  <si>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</si>
  <si>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</si>
  <si>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</si>
  <si>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</si>
  <si>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</si>
  <si>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</si>
  <si>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</si>
  <si>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</si>
  <si>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план**</t>
  </si>
  <si>
    <t>факт***</t>
  </si>
  <si>
    <t>Строительство объектов электросетевого хозяйства с целью технологического присоединения энергоустановок потребителей к электрическим сетям максимальной мощностью от 15 кВт</t>
  </si>
  <si>
    <t>2.2.4</t>
  </si>
  <si>
    <t>2.2.5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</si>
  <si>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</si>
  <si>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</si>
  <si>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</si>
  <si>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</si>
  <si>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</si>
  <si>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план **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</si>
  <si>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</si>
  <si>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Приложение № 9 (раздел I) к форме 1.1</t>
  </si>
  <si>
    <t>(наименование организации)</t>
  </si>
  <si>
    <t>форма утверждена</t>
  </si>
  <si>
    <t>Приказом Минэнерго России от 11.08.2011 № 347</t>
  </si>
  <si>
    <t>(адрес организации)</t>
  </si>
  <si>
    <r>
      <t xml:space="preserve">Сроки опубликования: </t>
    </r>
    <r>
      <rPr>
        <b/>
        <u/>
        <sz val="11"/>
        <rFont val="Times New Roman"/>
        <family val="1"/>
        <charset val="204"/>
      </rPr>
      <t>ежегодно, до 1 марта</t>
    </r>
  </si>
  <si>
    <t>ФОРМА</t>
  </si>
  <si>
    <t>раскрытия субъектами естественных монополий, чьи инвестиционные программы утверждаются в порядке, установленном Правительством Российской Федерации,</t>
  </si>
  <si>
    <t>информации об отчетах о реализации инвестиционных программ субъектов естественных монополий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</si>
  <si>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</si>
  <si>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</si>
  <si>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</si>
  <si>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</si>
  <si>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</si>
  <si>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Раздел I. Отчет об исполнении инвестиционной программы, млн. рублей с НДС</t>
  </si>
  <si>
    <t>Приложение № 9 (разделы II-IV) к форме 1.1</t>
  </si>
  <si>
    <t>Раздел II.2. Отчет о технических характеристиках объектов и об исполнении основных этапов работ по реализации инвестиционной программы субъекта естественной монополии в отчетном году</t>
  </si>
  <si>
    <t>Раздел IV. Отчет о вводах объектов</t>
  </si>
  <si>
    <t>http://cherel.ru/</t>
  </si>
  <si>
    <t>1.3.2</t>
  </si>
  <si>
    <t>РП</t>
  </si>
  <si>
    <t>Нов. строит-во РП в 108 мкр.</t>
  </si>
  <si>
    <t>2.2.6</t>
  </si>
  <si>
    <t>выполнение работ по факту</t>
  </si>
  <si>
    <t>Объем финансирования                     2017 год</t>
  </si>
  <si>
    <t>Ввод мощностей
2017 год</t>
  </si>
  <si>
    <t>2017 г.</t>
  </si>
  <si>
    <t>1 кв. 2017 г.</t>
  </si>
  <si>
    <t>2 кв. 2017 г.</t>
  </si>
  <si>
    <t>3 кв. 2017 г.</t>
  </si>
  <si>
    <t>4 кв. 2017 г.</t>
  </si>
  <si>
    <t>Реконструкция ТП с установкой дополнительного оборудования в целях обеспечения возможности технологического присоединения</t>
  </si>
  <si>
    <t>Реконструкция ТП-10/0,4 кВ с заменой кабельных перемычек на трансформаторы 32шт.</t>
  </si>
  <si>
    <t>Реконструкция РП-26 с заменой вводных и секционного МВ на ВВ, реконструкция схемы РЗА</t>
  </si>
  <si>
    <t>Реконструкция РП-25 с заменой вводных и секционного МВ на ВВ, реконструкция схемы РЗА</t>
  </si>
  <si>
    <t>Реконструкция РП-1 с заменой вводных и секционного МВ на ВВ, реконструкция схемы РЗА</t>
  </si>
  <si>
    <t>Реконструкция РП-27 с заменой МВ на ВВ отходящих линий, реконструкция схемы РЗА</t>
  </si>
  <si>
    <t>Реконструкция защит РП-4</t>
  </si>
  <si>
    <t>Реконструкция РП-13 с заменой вводных и секционного МВ на ВВ, реконструкция схемы РЗА</t>
  </si>
  <si>
    <t>выполнение работ по факту в целях обеспечения надежного эл.снабж</t>
  </si>
  <si>
    <t>1.1.3</t>
  </si>
  <si>
    <t>1.1.4</t>
  </si>
  <si>
    <t>1.1.5</t>
  </si>
  <si>
    <t>1.1.6</t>
  </si>
  <si>
    <t>1.1.7</t>
  </si>
  <si>
    <t>1.1.8</t>
  </si>
  <si>
    <t>АИИС КУЭ нижнего уровня Меркурий</t>
  </si>
  <si>
    <t>Нов.строит КЛ-10кВ ПС-Заягорба-ТП-10,РП-7, РП-11</t>
  </si>
  <si>
    <t>Нов.строит 2 КЛ-10кВ ГПП "Южная" - РП-27А</t>
  </si>
  <si>
    <t>Нов.строит 2 КЛ-10кВ ГПП "Южная" - РП-29</t>
  </si>
  <si>
    <t>Нов.строит КЛ-10кВ ГПП-9-РП-27А</t>
  </si>
  <si>
    <t>Нов.строит КЛ-10кВ взамен изношенных, определенных к замене по результатам обследования диагностической лаборатории</t>
  </si>
  <si>
    <t>Нов.строит КЛ-10кВ ТП-451-ТП-272</t>
  </si>
  <si>
    <t>Нов.строит БКТП №2 в 128 мкр.</t>
  </si>
  <si>
    <t>Строительство кабельных сооружений</t>
  </si>
  <si>
    <t>Строительство кабельного блока по ул.Монтклер</t>
  </si>
  <si>
    <t>КЛ-0,4 кВ</t>
  </si>
  <si>
    <t>Нов.строит КЛ-10кВ в мкр.128</t>
  </si>
  <si>
    <t>Нов.строит КЛ-10кВ РП-6 - ТП-143</t>
  </si>
  <si>
    <t>Нов.строит КЛ-10кВ ТП-811 - ТП-805</t>
  </si>
  <si>
    <t>Нов.строит ВЛ-0,4кВ ТП-73 пр.Советский 19</t>
  </si>
  <si>
    <t>Нов.строит ВЛ-0,4кВ ул.Верещагина</t>
  </si>
  <si>
    <t>Реконструкция системы ИСБ</t>
  </si>
  <si>
    <t>Прочее эл.оборуд</t>
  </si>
  <si>
    <t>Реконструкция каб.тонн. по Октябрьскому пр.</t>
  </si>
  <si>
    <t>Реконструкция здания производственной базы в п.Кадуй</t>
  </si>
  <si>
    <t>Нов.строит Эл.снаб.дренажных насосных Каб.блока ПС "Южная"</t>
  </si>
  <si>
    <t>2.3.4</t>
  </si>
  <si>
    <t>Ш-Нива</t>
  </si>
  <si>
    <t>Трактор</t>
  </si>
  <si>
    <t>2.3.5</t>
  </si>
  <si>
    <t>Лебедка</t>
  </si>
  <si>
    <t>госрегистрация</t>
  </si>
  <si>
    <t>ТП от 15 кВ и выше (не включено в план инвестиций)</t>
  </si>
  <si>
    <t>перераспределение</t>
  </si>
  <si>
    <t>2ед.</t>
  </si>
  <si>
    <t>3ед.</t>
  </si>
  <si>
    <t>9ед.</t>
  </si>
  <si>
    <t>1ед.</t>
  </si>
  <si>
    <t>444ед.</t>
  </si>
  <si>
    <t>601ед.</t>
  </si>
  <si>
    <t>8,7км</t>
  </si>
  <si>
    <t>0,42км</t>
  </si>
  <si>
    <t>0,08км</t>
  </si>
  <si>
    <t>0,06км</t>
  </si>
  <si>
    <t>1,26МВА</t>
  </si>
  <si>
    <t>0,736км</t>
  </si>
  <si>
    <t>0,124км</t>
  </si>
  <si>
    <t>0,25км</t>
  </si>
  <si>
    <t>0,506км                   2,52МВА</t>
  </si>
  <si>
    <t>0,506км                                        2,52МВА</t>
  </si>
  <si>
    <t>0,506км                                  1,6 МВА</t>
  </si>
  <si>
    <t>1 ед</t>
  </si>
  <si>
    <t>2ед</t>
  </si>
  <si>
    <t>3ед</t>
  </si>
  <si>
    <t>9ед</t>
  </si>
  <si>
    <t>1ед</t>
  </si>
  <si>
    <t>8ед</t>
  </si>
  <si>
    <t>8ед.</t>
  </si>
  <si>
    <t>8,76 км</t>
  </si>
  <si>
    <t>проект</t>
  </si>
  <si>
    <t>11ед</t>
  </si>
  <si>
    <t>9,016км,             2,52МВА</t>
  </si>
  <si>
    <t>26,162км,             1,26МВА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</si>
</sst>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36" x14ac:knownFonts="1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.199999999999999"/>
      <color indexed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9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22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1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/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distributed"/>
    </xf>
    <xf numFmtId="0" fontId="2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distributed" wrapText="1"/>
    </xf>
    <xf numFmtId="0" fontId="21" fillId="0" borderId="10" xfId="0" applyFont="1" applyFill="1" applyBorder="1" applyAlignment="1">
      <alignment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8" fillId="0" borderId="10" xfId="22" applyFont="1" applyFill="1" applyBorder="1" applyAlignment="1">
      <alignment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wrapText="1"/>
    </xf>
    <xf numFmtId="0" fontId="28" fillId="0" borderId="13" xfId="0" applyFont="1" applyFill="1" applyBorder="1" applyAlignment="1">
      <alignment horizontal="center" vertical="center" wrapText="1"/>
    </xf>
    <xf numFmtId="16" fontId="28" fillId="0" borderId="1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4" fontId="1" fillId="0" borderId="10" xfId="0" applyNumberFormat="1" applyFont="1" applyBorder="1" applyAlignment="1">
      <alignment horizontal="center" vertical="center"/>
    </xf>
    <xf numFmtId="4" fontId="35" fillId="0" borderId="0" xfId="0" applyNumberFormat="1" applyFont="1" applyAlignment="1">
      <alignment horizontal="center" vertical="center"/>
    </xf>
    <xf numFmtId="4" fontId="35" fillId="0" borderId="1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35" fillId="0" borderId="0" xfId="0" applyFont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" fillId="16" borderId="10" xfId="0" applyFont="1" applyFill="1" applyBorder="1"/>
    <xf numFmtId="0" fontId="1" fillId="16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left" vertical="top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26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7" fillId="0" borderId="10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wrapText="1"/>
    </xf>
    <xf numFmtId="0" fontId="21" fillId="0" borderId="27" xfId="19" applyFont="1" applyFill="1" applyBorder="1" applyAlignment="1">
      <alignment vertical="center" wrapText="1"/>
    </xf>
    <xf numFmtId="0" fontId="21" fillId="0" borderId="27" xfId="19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7" xfId="19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" fillId="16" borderId="10" xfId="0" applyFont="1" applyFill="1" applyBorder="1"/>
    <xf numFmtId="0" fontId="2" fillId="16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0" fontId="2" fillId="15" borderId="33" xfId="0" applyFont="1" applyFill="1" applyBorder="1" applyAlignment="1">
      <alignment horizontal="center"/>
    </xf>
    <xf numFmtId="0" fontId="2" fillId="15" borderId="28" xfId="0" applyFont="1" applyFill="1" applyBorder="1" applyAlignment="1">
      <alignment horizontal="center"/>
    </xf>
    <xf numFmtId="0" fontId="2" fillId="15" borderId="35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0" fillId="0" borderId="11" xfId="0" applyBorder="1"/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" fillId="15" borderId="30" xfId="0" applyFont="1" applyFill="1" applyBorder="1" applyAlignment="1">
      <alignment horizontal="center"/>
    </xf>
    <xf numFmtId="0" fontId="2" fillId="15" borderId="29" xfId="0" applyFont="1" applyFill="1" applyBorder="1" applyAlignment="1">
      <alignment horizontal="center"/>
    </xf>
    <xf numFmtId="0" fontId="2" fillId="15" borderId="31" xfId="0" applyFont="1" applyFill="1" applyBorder="1" applyAlignment="1">
      <alignment horizontal="center"/>
    </xf>
    <xf numFmtId="0" fontId="34" fillId="0" borderId="10" xfId="10" applyFont="1" applyFill="1" applyBorder="1" applyAlignment="1" applyProtection="1">
      <alignment horizontal="center"/>
    </xf>
    <xf numFmtId="0" fontId="2" fillId="0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2" fillId="0" borderId="10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left" vertical="center"/>
    </xf>
    <xf numFmtId="0" fontId="27" fillId="0" borderId="29" xfId="0" applyFont="1" applyBorder="1" applyAlignment="1">
      <alignment horizontal="center" vertical="justify"/>
    </xf>
    <xf numFmtId="0" fontId="2" fillId="15" borderId="36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"/>
    </xf>
    <xf numFmtId="0" fontId="2" fillId="15" borderId="37" xfId="0" applyFont="1" applyFill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8" xfId="0" applyFont="1" applyBorder="1"/>
    <xf numFmtId="0" fontId="2" fillId="0" borderId="0" xfId="0" applyFont="1" applyAlignment="1">
      <alignment horizont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</cellXfs>
  <cellStyles count="29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10" builtinId="8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3" xfId="20"/>
    <cellStyle name="Обычный 4" xfId="21"/>
    <cellStyle name="Обычный_Инвестиции Сети Сбыты ЭСО" xfId="22"/>
    <cellStyle name="Плохой" xfId="23" builtinId="27" customBuiltin="1"/>
    <cellStyle name="Пояснение" xfId="24" builtinId="53" customBuiltin="1"/>
    <cellStyle name="Примечание" xfId="25" builtinId="10" customBuiltin="1"/>
    <cellStyle name="Связанная ячейка" xfId="26" builtinId="24" customBuiltin="1"/>
    <cellStyle name="Текст предупреждения" xfId="27" builtinId="11" customBuiltin="1"/>
    <cellStyle name="Хороший" xfId="2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erel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8"/>
  <sheetViews>
    <sheetView tabSelected="1" zoomScale="60" zoomScaleNormal="60" workbookViewId="0">
      <pane xSplit="2" ySplit="20" topLeftCell="C21" activePane="bottomRight" state="frozen"/>
      <selection pane="topRight" activeCell="C1" sqref="C1"/>
      <selection pane="bottomLeft" activeCell="A21" sqref="A21"/>
      <selection pane="bottomRight" activeCell="H13" sqref="H13:I13"/>
    </sheetView>
  </sheetViews>
  <sheetFormatPr defaultRowHeight="15.75" x14ac:dyDescent="0.25"/>
  <cols>
    <col min="1" max="1" width="9" style="1" customWidth="1"/>
    <col min="2" max="2" width="37.25" style="1" bestFit="1" customWidth="1"/>
    <col min="3" max="3" width="13.375" style="1" customWidth="1"/>
    <col min="4" max="7" width="14.5" style="29" customWidth="1"/>
    <col min="8" max="8" width="17.75" style="29" customWidth="1"/>
    <col min="9" max="9" width="16.875" style="38" customWidth="1"/>
    <col min="10" max="10" width="18.25" style="30" customWidth="1"/>
    <col min="11" max="11" width="12.25" style="30" customWidth="1"/>
    <col min="12" max="12" width="6.25" style="1" customWidth="1"/>
    <col min="13" max="14" width="14.375" style="1" customWidth="1"/>
    <col min="15" max="15" width="37.5" style="1" customWidth="1"/>
    <col min="16" max="16384" width="9" style="1"/>
  </cols>
  <sheetData>
    <row r="1" spans="1:15" s="71" customFormat="1" ht="29.25" customHeight="1" x14ac:dyDescent="0.25">
      <c r="A1" s="132" t="s">
        <v>110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s="71" customFormat="1" ht="9.75" customHeight="1" x14ac:dyDescent="0.25"/>
    <row r="3" spans="1:15" s="71" customFormat="1" ht="15" x14ac:dyDescent="0.25">
      <c r="B3" s="116"/>
      <c r="C3" s="116"/>
      <c r="D3" s="116"/>
      <c r="M3" s="118" t="s">
        <v>111</v>
      </c>
      <c r="N3" s="118"/>
      <c r="O3" s="118"/>
    </row>
    <row r="4" spans="1:15" s="71" customFormat="1" ht="15" x14ac:dyDescent="0.25">
      <c r="B4" s="128" t="s">
        <v>112</v>
      </c>
      <c r="C4" s="128"/>
      <c r="D4" s="128"/>
      <c r="M4" s="117" t="s">
        <v>113</v>
      </c>
      <c r="N4" s="117"/>
      <c r="O4" s="117"/>
    </row>
    <row r="5" spans="1:15" s="71" customFormat="1" ht="15" x14ac:dyDescent="0.25">
      <c r="B5" s="116"/>
      <c r="C5" s="116"/>
      <c r="D5" s="116"/>
      <c r="M5" s="117" t="s">
        <v>114</v>
      </c>
      <c r="N5" s="117"/>
      <c r="O5" s="117"/>
    </row>
    <row r="6" spans="1:15" s="71" customFormat="1" ht="15" x14ac:dyDescent="0.25">
      <c r="B6" s="128" t="s">
        <v>115</v>
      </c>
      <c r="C6" s="128"/>
      <c r="D6" s="128"/>
      <c r="L6" s="118" t="s">
        <v>116</v>
      </c>
      <c r="M6" s="118"/>
      <c r="N6" s="118"/>
      <c r="O6" s="118"/>
    </row>
    <row r="7" spans="1:15" s="7" customFormat="1" x14ac:dyDescent="0.25">
      <c r="A7" s="119" t="s">
        <v>117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1:15" s="7" customFormat="1" x14ac:dyDescent="0.25">
      <c r="A8" s="129" t="s">
        <v>118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/>
    </row>
    <row r="9" spans="1:15" s="7" customFormat="1" x14ac:dyDescent="0.25">
      <c r="A9" s="92" t="s">
        <v>119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</row>
    <row r="10" spans="1:15" s="73" customFormat="1" x14ac:dyDescent="0.2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s="73" customFormat="1" ht="15.75" customHeight="1" x14ac:dyDescent="0.25">
      <c r="A11" s="72"/>
      <c r="B11" s="72"/>
      <c r="C11" s="95" t="s">
        <v>120</v>
      </c>
      <c r="D11" s="95"/>
      <c r="E11" s="74" t="s">
        <v>121</v>
      </c>
      <c r="F11" s="74"/>
      <c r="G11" s="75"/>
      <c r="H11" s="96"/>
      <c r="I11" s="96"/>
      <c r="J11" s="72"/>
      <c r="K11" s="72"/>
      <c r="L11" s="72"/>
      <c r="M11" s="72"/>
      <c r="N11" s="72"/>
      <c r="O11" s="72"/>
    </row>
    <row r="12" spans="1:15" s="73" customFormat="1" x14ac:dyDescent="0.25">
      <c r="A12" s="72"/>
      <c r="B12" s="72"/>
      <c r="C12" s="95"/>
      <c r="D12" s="95"/>
      <c r="E12" s="97" t="s">
        <v>122</v>
      </c>
      <c r="F12" s="97"/>
      <c r="G12" s="97"/>
      <c r="H12" s="122" t="s">
        <v>129</v>
      </c>
      <c r="I12" s="123"/>
      <c r="J12" s="72"/>
      <c r="K12" s="72"/>
      <c r="L12" s="72"/>
      <c r="M12" s="72"/>
      <c r="N12" s="72"/>
      <c r="O12" s="72"/>
    </row>
    <row r="13" spans="1:15" s="73" customFormat="1" ht="15.75" customHeight="1" x14ac:dyDescent="0.25">
      <c r="A13" s="72"/>
      <c r="B13" s="72"/>
      <c r="C13" s="126" t="s">
        <v>123</v>
      </c>
      <c r="D13" s="126"/>
      <c r="E13" s="126"/>
      <c r="F13" s="126"/>
      <c r="G13" s="126"/>
      <c r="H13" s="124">
        <v>43159</v>
      </c>
      <c r="I13" s="125"/>
      <c r="J13" s="72"/>
      <c r="K13" s="72"/>
      <c r="L13" s="72"/>
      <c r="M13" s="72"/>
      <c r="N13" s="72"/>
      <c r="O13" s="72"/>
    </row>
    <row r="14" spans="1:15" s="73" customFormat="1" x14ac:dyDescent="0.25">
      <c r="A14" s="72"/>
      <c r="B14" s="72"/>
      <c r="C14" s="127" t="s">
        <v>124</v>
      </c>
      <c r="D14" s="127"/>
      <c r="E14" s="127"/>
      <c r="F14" s="127"/>
      <c r="G14" s="127"/>
      <c r="H14" s="123">
        <v>2017</v>
      </c>
      <c r="I14" s="123"/>
      <c r="J14" s="72"/>
      <c r="K14" s="72"/>
      <c r="L14" s="72"/>
      <c r="M14" s="72"/>
      <c r="N14" s="72"/>
      <c r="O14" s="72"/>
    </row>
    <row r="15" spans="1:15" s="71" customFormat="1" ht="12" customHeight="1" x14ac:dyDescent="0.25"/>
    <row r="16" spans="1:15" s="76" customFormat="1" ht="14.25" x14ac:dyDescent="0.2">
      <c r="A16" s="76" t="s">
        <v>125</v>
      </c>
    </row>
    <row r="17" spans="1:15" ht="16.5" thickBot="1" x14ac:dyDescent="0.3"/>
    <row r="18" spans="1:15" ht="15.75" customHeight="1" x14ac:dyDescent="0.25">
      <c r="A18" s="104" t="s">
        <v>76</v>
      </c>
      <c r="B18" s="106" t="s">
        <v>81</v>
      </c>
      <c r="C18" s="106" t="s">
        <v>8</v>
      </c>
      <c r="D18" s="102" t="s">
        <v>135</v>
      </c>
      <c r="E18" s="108"/>
      <c r="F18" s="102" t="s">
        <v>136</v>
      </c>
      <c r="G18" s="108"/>
      <c r="H18" s="114" t="s">
        <v>6</v>
      </c>
      <c r="I18" s="102" t="s">
        <v>7</v>
      </c>
      <c r="J18" s="114" t="s">
        <v>9</v>
      </c>
      <c r="K18" s="106" t="s">
        <v>98</v>
      </c>
      <c r="L18" s="106"/>
      <c r="M18" s="106"/>
      <c r="N18" s="106"/>
      <c r="O18" s="98" t="s">
        <v>77</v>
      </c>
    </row>
    <row r="19" spans="1:15" ht="65.25" customHeight="1" x14ac:dyDescent="0.25">
      <c r="A19" s="105"/>
      <c r="B19" s="107"/>
      <c r="C19" s="107"/>
      <c r="D19" s="109"/>
      <c r="E19" s="110"/>
      <c r="F19" s="109"/>
      <c r="G19" s="110"/>
      <c r="H19" s="115"/>
      <c r="I19" s="103"/>
      <c r="J19" s="115"/>
      <c r="K19" s="115" t="s">
        <v>85</v>
      </c>
      <c r="L19" s="107" t="s">
        <v>92</v>
      </c>
      <c r="M19" s="107" t="s">
        <v>90</v>
      </c>
      <c r="N19" s="107"/>
      <c r="O19" s="99"/>
    </row>
    <row r="20" spans="1:15" ht="77.25" customHeight="1" thickBot="1" x14ac:dyDescent="0.3">
      <c r="A20" s="105"/>
      <c r="B20" s="107"/>
      <c r="C20" s="107"/>
      <c r="D20" s="31" t="s">
        <v>99</v>
      </c>
      <c r="E20" s="31" t="s">
        <v>100</v>
      </c>
      <c r="F20" s="31" t="s">
        <v>109</v>
      </c>
      <c r="G20" s="31" t="s">
        <v>79</v>
      </c>
      <c r="H20" s="31" t="s">
        <v>78</v>
      </c>
      <c r="I20" s="31" t="s">
        <v>78</v>
      </c>
      <c r="J20" s="115"/>
      <c r="K20" s="115"/>
      <c r="L20" s="107"/>
      <c r="M20" s="86" t="s">
        <v>89</v>
      </c>
      <c r="N20" s="86" t="s">
        <v>91</v>
      </c>
      <c r="O20" s="99"/>
    </row>
    <row r="21" spans="1:15" x14ac:dyDescent="0.25">
      <c r="A21" s="23"/>
      <c r="B21" s="22" t="s">
        <v>82</v>
      </c>
      <c r="C21" s="81">
        <f>C22+C39</f>
        <v>385.77154399999995</v>
      </c>
      <c r="D21" s="81">
        <f t="shared" ref="D21:K21" si="0">D22+D39</f>
        <v>233.8347</v>
      </c>
      <c r="E21" s="81">
        <f t="shared" si="0"/>
        <v>268.37171613319998</v>
      </c>
      <c r="F21" s="81"/>
      <c r="G21" s="81"/>
      <c r="H21" s="81">
        <f>H22+H39</f>
        <v>267.55558066179998</v>
      </c>
      <c r="I21" s="81">
        <f t="shared" si="0"/>
        <v>0</v>
      </c>
      <c r="J21" s="81">
        <f>J22+J39</f>
        <v>163.1987998628</v>
      </c>
      <c r="K21" s="81">
        <f t="shared" si="0"/>
        <v>33.720880661800003</v>
      </c>
      <c r="L21" s="4"/>
      <c r="M21" s="4"/>
      <c r="N21" s="4"/>
      <c r="O21" s="5"/>
    </row>
    <row r="22" spans="1:15" ht="27.75" customHeight="1" x14ac:dyDescent="0.25">
      <c r="A22" s="27">
        <v>1</v>
      </c>
      <c r="B22" s="21" t="s">
        <v>97</v>
      </c>
      <c r="C22" s="32">
        <f>C23+C34+C35+C38</f>
        <v>53.245419999999996</v>
      </c>
      <c r="D22" s="32">
        <f t="shared" ref="D22:K22" si="1">D23+D34+D35+D38</f>
        <v>32.354420000000005</v>
      </c>
      <c r="E22" s="32">
        <f t="shared" si="1"/>
        <v>34.734029971600002</v>
      </c>
      <c r="F22" s="32"/>
      <c r="G22" s="32"/>
      <c r="H22" s="32">
        <f t="shared" si="1"/>
        <v>34.734029971600002</v>
      </c>
      <c r="I22" s="32">
        <f t="shared" si="1"/>
        <v>0</v>
      </c>
      <c r="J22" s="32">
        <f t="shared" si="1"/>
        <v>21.630305449799998</v>
      </c>
      <c r="K22" s="32">
        <f t="shared" si="1"/>
        <v>2.3796099716000034</v>
      </c>
      <c r="L22" s="4"/>
      <c r="M22" s="4"/>
      <c r="N22" s="4"/>
      <c r="O22" s="5"/>
    </row>
    <row r="23" spans="1:15" ht="25.5" x14ac:dyDescent="0.25">
      <c r="A23" s="28" t="s">
        <v>68</v>
      </c>
      <c r="B23" s="21" t="s">
        <v>94</v>
      </c>
      <c r="C23" s="32">
        <f>C24+C27</f>
        <v>26.640419999999999</v>
      </c>
      <c r="D23" s="32">
        <f t="shared" ref="D23:K23" si="2">D24+D27</f>
        <v>14.011320000000001</v>
      </c>
      <c r="E23" s="32">
        <f t="shared" si="2"/>
        <v>18.863539625400001</v>
      </c>
      <c r="F23" s="32"/>
      <c r="G23" s="32"/>
      <c r="H23" s="32">
        <f t="shared" si="2"/>
        <v>18.863539625400001</v>
      </c>
      <c r="I23" s="32">
        <f t="shared" si="2"/>
        <v>0</v>
      </c>
      <c r="J23" s="32">
        <f t="shared" si="2"/>
        <v>10.895795795999998</v>
      </c>
      <c r="K23" s="32">
        <f t="shared" si="2"/>
        <v>4.8522196254000018</v>
      </c>
      <c r="L23" s="4"/>
      <c r="M23" s="4"/>
      <c r="N23" s="4"/>
      <c r="O23" s="5"/>
    </row>
    <row r="24" spans="1:15" x14ac:dyDescent="0.25">
      <c r="A24" s="28"/>
      <c r="B24" s="24" t="s">
        <v>50</v>
      </c>
      <c r="C24" s="32">
        <f>SUM(C25:C26)</f>
        <v>5.9090000000000007</v>
      </c>
      <c r="D24" s="32">
        <f t="shared" ref="D24:K24" si="3">SUM(D25:D26)</f>
        <v>2.0697199999999998</v>
      </c>
      <c r="E24" s="32">
        <f t="shared" si="3"/>
        <v>4.5306419071999997</v>
      </c>
      <c r="F24" s="32"/>
      <c r="G24" s="32"/>
      <c r="H24" s="32">
        <f t="shared" si="3"/>
        <v>4.5306419071999997</v>
      </c>
      <c r="I24" s="32">
        <f t="shared" si="3"/>
        <v>0</v>
      </c>
      <c r="J24" s="32">
        <f t="shared" si="3"/>
        <v>1.8930837242</v>
      </c>
      <c r="K24" s="32">
        <f t="shared" si="3"/>
        <v>2.4609219072000004</v>
      </c>
      <c r="L24" s="4"/>
      <c r="M24" s="4"/>
      <c r="N24" s="4"/>
      <c r="O24" s="5"/>
    </row>
    <row r="25" spans="1:15" ht="68.25" customHeight="1" x14ac:dyDescent="0.25">
      <c r="A25" s="19" t="s">
        <v>37</v>
      </c>
      <c r="B25" s="18" t="s">
        <v>142</v>
      </c>
      <c r="C25" s="70">
        <v>3.5270000000000001</v>
      </c>
      <c r="D25" s="33">
        <v>0.34219999999999995</v>
      </c>
      <c r="E25" s="33">
        <v>1.6339162758000001</v>
      </c>
      <c r="F25" s="67">
        <v>2</v>
      </c>
      <c r="G25" s="67" t="s">
        <v>186</v>
      </c>
      <c r="H25" s="33">
        <v>1.6339162758000001</v>
      </c>
      <c r="I25" s="33"/>
      <c r="J25" s="33">
        <f>C25-E25</f>
        <v>1.8930837242</v>
      </c>
      <c r="K25" s="33">
        <f>E25-D25</f>
        <v>1.2917162758000003</v>
      </c>
      <c r="L25" s="4"/>
      <c r="M25" s="4"/>
      <c r="N25" s="33">
        <f>K25</f>
        <v>1.2917162758000003</v>
      </c>
      <c r="O25" s="5"/>
    </row>
    <row r="26" spans="1:15" ht="68.25" customHeight="1" x14ac:dyDescent="0.25">
      <c r="A26" s="19" t="s">
        <v>38</v>
      </c>
      <c r="B26" s="18" t="s">
        <v>143</v>
      </c>
      <c r="C26" s="70">
        <v>2.3820000000000001</v>
      </c>
      <c r="D26" s="33">
        <v>1.7275199999999997</v>
      </c>
      <c r="E26" s="33">
        <f>2.8505185306+0.0462071008</f>
        <v>2.8967256313999998</v>
      </c>
      <c r="F26" s="68">
        <v>0.41299999999999998</v>
      </c>
      <c r="G26" s="67" t="s">
        <v>200</v>
      </c>
      <c r="H26" s="33">
        <f>2.8505185306+0.0462071008</f>
        <v>2.8967256313999998</v>
      </c>
      <c r="I26" s="33"/>
      <c r="J26" s="33"/>
      <c r="K26" s="33">
        <f>E26-D26</f>
        <v>1.1692056314000001</v>
      </c>
      <c r="L26" s="4"/>
      <c r="M26" s="4"/>
      <c r="N26" s="33">
        <f>K26</f>
        <v>1.1692056314000001</v>
      </c>
      <c r="O26" s="5"/>
    </row>
    <row r="27" spans="1:15" x14ac:dyDescent="0.25">
      <c r="A27" s="19"/>
      <c r="B27" s="20" t="s">
        <v>53</v>
      </c>
      <c r="C27" s="54">
        <f>SUM(C28:C33)</f>
        <v>20.73142</v>
      </c>
      <c r="D27" s="54">
        <f t="shared" ref="D27:K27" si="4">SUM(D28:D33)</f>
        <v>11.941600000000001</v>
      </c>
      <c r="E27" s="54">
        <f t="shared" si="4"/>
        <v>14.3328977182</v>
      </c>
      <c r="F27" s="54"/>
      <c r="G27" s="54"/>
      <c r="H27" s="54">
        <f t="shared" si="4"/>
        <v>14.3328977182</v>
      </c>
      <c r="I27" s="54">
        <f t="shared" si="4"/>
        <v>0</v>
      </c>
      <c r="J27" s="54">
        <f t="shared" si="4"/>
        <v>9.0027120717999978</v>
      </c>
      <c r="K27" s="54">
        <f t="shared" si="4"/>
        <v>2.3912977182000015</v>
      </c>
      <c r="L27" s="4"/>
      <c r="M27" s="4"/>
      <c r="N27" s="4"/>
      <c r="O27" s="5"/>
    </row>
    <row r="28" spans="1:15" ht="38.25" x14ac:dyDescent="0.25">
      <c r="A28" s="19" t="s">
        <v>151</v>
      </c>
      <c r="B28" s="18" t="s">
        <v>144</v>
      </c>
      <c r="C28" s="70">
        <v>3.7346999999999997</v>
      </c>
      <c r="D28" s="33">
        <v>0.34219999999999995</v>
      </c>
      <c r="E28" s="33">
        <v>1.3312910095999999</v>
      </c>
      <c r="F28" s="67" t="s">
        <v>203</v>
      </c>
      <c r="G28" s="67" t="s">
        <v>186</v>
      </c>
      <c r="H28" s="33">
        <v>1.3312910095999999</v>
      </c>
      <c r="I28" s="33"/>
      <c r="J28" s="33">
        <f>C28-E28</f>
        <v>2.4034089904</v>
      </c>
      <c r="K28" s="33">
        <f>E28-D28</f>
        <v>0.98909100959999996</v>
      </c>
      <c r="L28" s="4"/>
      <c r="M28" s="4"/>
      <c r="N28" s="33">
        <f t="shared" ref="N28:N32" si="5">K28</f>
        <v>0.98909100959999996</v>
      </c>
      <c r="O28" s="5"/>
    </row>
    <row r="29" spans="1:15" ht="38.25" x14ac:dyDescent="0.25">
      <c r="A29" s="19" t="s">
        <v>152</v>
      </c>
      <c r="B29" s="18" t="s">
        <v>145</v>
      </c>
      <c r="C29" s="70">
        <v>7.638139999999999</v>
      </c>
      <c r="D29" s="33">
        <v>2.2408199999999998</v>
      </c>
      <c r="E29" s="33">
        <v>1.0388369185999999</v>
      </c>
      <c r="F29" s="67" t="s">
        <v>204</v>
      </c>
      <c r="G29" s="67" t="s">
        <v>187</v>
      </c>
      <c r="H29" s="33">
        <v>1.0388369185999999</v>
      </c>
      <c r="I29" s="33"/>
      <c r="J29" s="33">
        <f>C29-E29</f>
        <v>6.5993030813999987</v>
      </c>
      <c r="K29" s="33">
        <f t="shared" ref="K29:K33" si="6">E29-D29</f>
        <v>-1.2019830813999999</v>
      </c>
      <c r="L29" s="4"/>
      <c r="M29" s="4"/>
      <c r="N29" s="33">
        <f t="shared" si="5"/>
        <v>-1.2019830813999999</v>
      </c>
      <c r="O29" s="5"/>
    </row>
    <row r="30" spans="1:15" ht="38.25" x14ac:dyDescent="0.25">
      <c r="A30" s="19" t="s">
        <v>153</v>
      </c>
      <c r="B30" s="18" t="s">
        <v>146</v>
      </c>
      <c r="C30" s="70">
        <v>2.0118999999999998</v>
      </c>
      <c r="D30" s="33">
        <v>2.0118999999999998</v>
      </c>
      <c r="E30" s="33">
        <v>2.4500182823999999</v>
      </c>
      <c r="F30" s="67" t="s">
        <v>205</v>
      </c>
      <c r="G30" s="67" t="s">
        <v>187</v>
      </c>
      <c r="H30" s="33">
        <v>2.4500182823999999</v>
      </c>
      <c r="I30" s="33"/>
      <c r="J30" s="33"/>
      <c r="K30" s="33">
        <f t="shared" si="6"/>
        <v>0.43811828240000006</v>
      </c>
      <c r="L30" s="4"/>
      <c r="M30" s="4"/>
      <c r="N30" s="33">
        <f t="shared" si="5"/>
        <v>0.43811828240000006</v>
      </c>
      <c r="O30" s="5"/>
    </row>
    <row r="31" spans="1:15" ht="25.5" x14ac:dyDescent="0.25">
      <c r="A31" s="19" t="s">
        <v>154</v>
      </c>
      <c r="B31" s="18" t="s">
        <v>147</v>
      </c>
      <c r="C31" s="70">
        <v>7.1909200000000002</v>
      </c>
      <c r="D31" s="33">
        <v>7.1909199999999993</v>
      </c>
      <c r="E31" s="33">
        <v>7.537523889800001</v>
      </c>
      <c r="F31" s="67" t="s">
        <v>206</v>
      </c>
      <c r="G31" s="67" t="s">
        <v>188</v>
      </c>
      <c r="H31" s="33">
        <v>7.537523889800001</v>
      </c>
      <c r="I31" s="33"/>
      <c r="J31" s="33"/>
      <c r="K31" s="33">
        <f t="shared" si="6"/>
        <v>0.34660388980000167</v>
      </c>
      <c r="L31" s="4"/>
      <c r="M31" s="4"/>
      <c r="N31" s="33">
        <f t="shared" si="5"/>
        <v>0.34660388980000167</v>
      </c>
      <c r="O31" s="5"/>
    </row>
    <row r="32" spans="1:15" x14ac:dyDescent="0.25">
      <c r="A32" s="19" t="s">
        <v>155</v>
      </c>
      <c r="B32" s="18" t="s">
        <v>148</v>
      </c>
      <c r="C32" s="70">
        <v>0.15576000000000001</v>
      </c>
      <c r="D32" s="33">
        <v>0.15576000000000001</v>
      </c>
      <c r="E32" s="33">
        <v>0.27104214139999999</v>
      </c>
      <c r="F32" s="67" t="s">
        <v>207</v>
      </c>
      <c r="G32" s="67" t="s">
        <v>189</v>
      </c>
      <c r="H32" s="33">
        <v>0.27104214139999999</v>
      </c>
      <c r="I32" s="33"/>
      <c r="J32" s="33"/>
      <c r="K32" s="33">
        <f t="shared" si="6"/>
        <v>0.11528214139999998</v>
      </c>
      <c r="L32" s="4"/>
      <c r="M32" s="4"/>
      <c r="N32" s="33">
        <f t="shared" si="5"/>
        <v>0.11528214139999998</v>
      </c>
      <c r="O32" s="5"/>
    </row>
    <row r="33" spans="1:15" ht="38.25" x14ac:dyDescent="0.25">
      <c r="A33" s="19" t="s">
        <v>156</v>
      </c>
      <c r="B33" s="18" t="s">
        <v>149</v>
      </c>
      <c r="C33" s="70">
        <v>0</v>
      </c>
      <c r="D33" s="33">
        <v>0</v>
      </c>
      <c r="E33" s="33">
        <v>1.7041854764</v>
      </c>
      <c r="F33" s="67">
        <v>0</v>
      </c>
      <c r="G33" s="67" t="s">
        <v>189</v>
      </c>
      <c r="H33" s="33">
        <v>1.7041854764</v>
      </c>
      <c r="I33" s="33"/>
      <c r="J33" s="33"/>
      <c r="K33" s="33">
        <f t="shared" si="6"/>
        <v>1.7041854764</v>
      </c>
      <c r="L33" s="4"/>
      <c r="M33" s="4"/>
      <c r="N33" s="4"/>
      <c r="O33" s="5" t="s">
        <v>150</v>
      </c>
    </row>
    <row r="34" spans="1:15" ht="25.5" x14ac:dyDescent="0.25">
      <c r="A34" s="27" t="s">
        <v>69</v>
      </c>
      <c r="B34" s="21" t="s">
        <v>0</v>
      </c>
      <c r="C34" s="4"/>
      <c r="D34" s="33"/>
      <c r="E34" s="33"/>
      <c r="F34" s="33"/>
      <c r="G34" s="33"/>
      <c r="H34" s="33"/>
      <c r="I34" s="39"/>
      <c r="J34" s="33"/>
      <c r="K34" s="33"/>
      <c r="L34" s="4"/>
      <c r="M34" s="4"/>
      <c r="N34" s="4"/>
      <c r="O34" s="5"/>
    </row>
    <row r="35" spans="1:15" x14ac:dyDescent="0.25">
      <c r="A35" s="27" t="s">
        <v>75</v>
      </c>
      <c r="B35" s="20" t="s">
        <v>95</v>
      </c>
      <c r="C35" s="54">
        <f>C36+C37</f>
        <v>26.605</v>
      </c>
      <c r="D35" s="54">
        <f t="shared" ref="D35:K35" si="7">D36+D37</f>
        <v>18.3431</v>
      </c>
      <c r="E35" s="54">
        <f t="shared" si="7"/>
        <v>15.8704903462</v>
      </c>
      <c r="F35" s="54"/>
      <c r="G35" s="54"/>
      <c r="H35" s="54">
        <f t="shared" si="7"/>
        <v>15.8704903462</v>
      </c>
      <c r="I35" s="54">
        <f t="shared" si="7"/>
        <v>0</v>
      </c>
      <c r="J35" s="54">
        <f t="shared" si="7"/>
        <v>10.7345096538</v>
      </c>
      <c r="K35" s="54">
        <f t="shared" si="7"/>
        <v>-2.4726096537999984</v>
      </c>
      <c r="L35" s="4"/>
      <c r="M35" s="4"/>
      <c r="N35" s="4"/>
      <c r="O35" s="5"/>
    </row>
    <row r="36" spans="1:15" x14ac:dyDescent="0.25">
      <c r="A36" s="19" t="s">
        <v>39</v>
      </c>
      <c r="B36" s="18" t="s">
        <v>60</v>
      </c>
      <c r="C36" s="70">
        <v>15.148</v>
      </c>
      <c r="D36" s="33">
        <v>6.8864799999999988</v>
      </c>
      <c r="E36" s="33">
        <v>6.5726494184000002</v>
      </c>
      <c r="F36" s="67"/>
      <c r="G36" s="67" t="s">
        <v>190</v>
      </c>
      <c r="H36" s="33">
        <v>6.5726494184000002</v>
      </c>
      <c r="I36" s="33"/>
      <c r="J36" s="33">
        <f>C36-E36</f>
        <v>8.5753505815999986</v>
      </c>
      <c r="K36" s="33">
        <f>E36-D36</f>
        <v>-0.31383058159999866</v>
      </c>
      <c r="L36" s="4"/>
      <c r="M36" s="4"/>
      <c r="N36" s="33">
        <f t="shared" ref="N36:N37" si="8">K36</f>
        <v>-0.31383058159999866</v>
      </c>
      <c r="O36" s="5"/>
    </row>
    <row r="37" spans="1:15" x14ac:dyDescent="0.25">
      <c r="A37" s="19" t="s">
        <v>130</v>
      </c>
      <c r="B37" s="18" t="s">
        <v>157</v>
      </c>
      <c r="C37" s="70">
        <v>11.457000000000001</v>
      </c>
      <c r="D37" s="33">
        <v>11.456619999999999</v>
      </c>
      <c r="E37" s="33">
        <v>9.2978409277999994</v>
      </c>
      <c r="F37" s="67">
        <v>500</v>
      </c>
      <c r="G37" s="67" t="s">
        <v>191</v>
      </c>
      <c r="H37" s="33">
        <v>9.2978409277999994</v>
      </c>
      <c r="I37" s="33"/>
      <c r="J37" s="33">
        <f>C37-E37</f>
        <v>2.1591590722000014</v>
      </c>
      <c r="K37" s="33">
        <f>E37-D37</f>
        <v>-2.1587790721999998</v>
      </c>
      <c r="L37" s="4"/>
      <c r="M37" s="4"/>
      <c r="N37" s="33">
        <f t="shared" si="8"/>
        <v>-2.1587790721999998</v>
      </c>
      <c r="O37" s="5"/>
    </row>
    <row r="38" spans="1:15" ht="25.5" x14ac:dyDescent="0.25">
      <c r="A38" s="27" t="s">
        <v>80</v>
      </c>
      <c r="B38" s="21" t="s">
        <v>96</v>
      </c>
      <c r="C38" s="4"/>
      <c r="D38" s="33"/>
      <c r="E38" s="33"/>
      <c r="F38" s="33"/>
      <c r="G38" s="33"/>
      <c r="H38" s="33"/>
      <c r="I38" s="39"/>
      <c r="J38" s="33"/>
      <c r="K38" s="33"/>
      <c r="L38" s="4"/>
      <c r="M38" s="4"/>
      <c r="N38" s="4"/>
      <c r="O38" s="5"/>
    </row>
    <row r="39" spans="1:15" x14ac:dyDescent="0.25">
      <c r="A39" s="27" t="s">
        <v>70</v>
      </c>
      <c r="B39" s="21" t="s">
        <v>83</v>
      </c>
      <c r="C39" s="32">
        <f>C40+C65+C75+C81+C82</f>
        <v>332.52612399999998</v>
      </c>
      <c r="D39" s="32">
        <f>D40+D65+D75+D81+D82</f>
        <v>201.48027999999999</v>
      </c>
      <c r="E39" s="32">
        <f>E40+E65+E75+E81+E82</f>
        <v>233.63768616159999</v>
      </c>
      <c r="F39" s="32"/>
      <c r="G39" s="32"/>
      <c r="H39" s="32">
        <f>H40+H65+H75+H81+H82</f>
        <v>232.82155069019998</v>
      </c>
      <c r="I39" s="32">
        <f>I40+I65+I75+I81+I82</f>
        <v>0</v>
      </c>
      <c r="J39" s="32">
        <f>J40+J65+J75+J81+J82</f>
        <v>141.568494413</v>
      </c>
      <c r="K39" s="32">
        <f>K40+K65+K75+K81+K82</f>
        <v>31.341270690199998</v>
      </c>
      <c r="L39" s="4"/>
      <c r="M39" s="4"/>
      <c r="N39" s="4"/>
      <c r="O39" s="5"/>
    </row>
    <row r="40" spans="1:15" ht="25.5" x14ac:dyDescent="0.25">
      <c r="A40" s="27" t="s">
        <v>71</v>
      </c>
      <c r="B40" s="20" t="s">
        <v>94</v>
      </c>
      <c r="C40" s="32">
        <f>C41+C51+C53+C55+C57+C61</f>
        <v>220.35083999999998</v>
      </c>
      <c r="D40" s="32">
        <f t="shared" ref="D40:K40" si="9">D41+D51+D53+D55+D57+D61</f>
        <v>156.14467999999999</v>
      </c>
      <c r="E40" s="32">
        <f t="shared" si="9"/>
        <v>155.12592408539999</v>
      </c>
      <c r="F40" s="32"/>
      <c r="G40" s="32"/>
      <c r="H40" s="32">
        <f t="shared" si="9"/>
        <v>154.30978861399998</v>
      </c>
      <c r="I40" s="32">
        <f t="shared" si="9"/>
        <v>0</v>
      </c>
      <c r="J40" s="32">
        <f t="shared" si="9"/>
        <v>74.676994229399995</v>
      </c>
      <c r="K40" s="32">
        <f t="shared" si="9"/>
        <v>-1.8348913860000022</v>
      </c>
      <c r="L40" s="4"/>
      <c r="M40" s="4"/>
      <c r="N40" s="4"/>
      <c r="O40" s="5"/>
    </row>
    <row r="41" spans="1:15" x14ac:dyDescent="0.25">
      <c r="A41" s="28"/>
      <c r="B41" s="20" t="s">
        <v>51</v>
      </c>
      <c r="C41" s="32">
        <f>SUM(C42:C50)</f>
        <v>163.11375999999998</v>
      </c>
      <c r="D41" s="32">
        <f>SUM(D42:D50)</f>
        <v>127.9769</v>
      </c>
      <c r="E41" s="32">
        <f>SUM(E42:E50)</f>
        <v>120.92831600140001</v>
      </c>
      <c r="F41" s="32"/>
      <c r="G41" s="32"/>
      <c r="H41" s="32">
        <f>SUM(H42:H50)</f>
        <v>120.92831600140001</v>
      </c>
      <c r="I41" s="32">
        <f t="shared" ref="I41:J41" si="10">SUM(I42:I50)</f>
        <v>0</v>
      </c>
      <c r="J41" s="32">
        <f t="shared" si="10"/>
        <v>44.706111347199993</v>
      </c>
      <c r="K41" s="32">
        <f>SUM(K42:K50)</f>
        <v>-7.0485839986000052</v>
      </c>
      <c r="L41" s="4"/>
      <c r="M41" s="4"/>
      <c r="N41" s="4"/>
      <c r="O41" s="5"/>
    </row>
    <row r="42" spans="1:15" ht="25.5" x14ac:dyDescent="0.25">
      <c r="A42" s="19" t="s">
        <v>40</v>
      </c>
      <c r="B42" s="18" t="s">
        <v>158</v>
      </c>
      <c r="C42" s="70">
        <v>36.75582</v>
      </c>
      <c r="D42" s="33">
        <v>23.902079999999998</v>
      </c>
      <c r="E42" s="33">
        <v>23.377250243599999</v>
      </c>
      <c r="F42" s="68" t="s">
        <v>210</v>
      </c>
      <c r="G42" s="68" t="s">
        <v>192</v>
      </c>
      <c r="H42" s="33">
        <v>23.377250243599999</v>
      </c>
      <c r="I42" s="33"/>
      <c r="J42" s="33">
        <f>C42-E42</f>
        <v>13.378569756400001</v>
      </c>
      <c r="K42" s="33">
        <f t="shared" ref="K42:K47" si="11">E42-D42</f>
        <v>-0.52482975639999907</v>
      </c>
      <c r="L42" s="4"/>
      <c r="M42" s="4"/>
      <c r="N42" s="33">
        <f t="shared" ref="N42:N46" si="12">K42</f>
        <v>-0.52482975639999907</v>
      </c>
      <c r="O42" s="5"/>
    </row>
    <row r="43" spans="1:15" x14ac:dyDescent="0.25">
      <c r="A43" s="19" t="s">
        <v>41</v>
      </c>
      <c r="B43" s="18" t="s">
        <v>159</v>
      </c>
      <c r="C43" s="70">
        <v>14.89278</v>
      </c>
      <c r="D43" s="33">
        <v>14.892779999999998</v>
      </c>
      <c r="E43" s="33">
        <v>12.6073202814</v>
      </c>
      <c r="F43" s="68">
        <v>10.14</v>
      </c>
      <c r="G43" s="68">
        <v>10.116</v>
      </c>
      <c r="H43" s="33">
        <v>12.6073202814</v>
      </c>
      <c r="I43" s="39"/>
      <c r="J43" s="33">
        <f t="shared" ref="J43:J47" si="13">C43-E43</f>
        <v>2.2854597186000003</v>
      </c>
      <c r="K43" s="33">
        <f t="shared" si="11"/>
        <v>-2.2854597185999985</v>
      </c>
      <c r="L43" s="4"/>
      <c r="M43" s="4"/>
      <c r="N43" s="33">
        <f t="shared" si="12"/>
        <v>-2.2854597185999985</v>
      </c>
      <c r="O43" s="5"/>
    </row>
    <row r="44" spans="1:15" x14ac:dyDescent="0.25">
      <c r="A44" s="19" t="s">
        <v>42</v>
      </c>
      <c r="B44" s="18" t="s">
        <v>160</v>
      </c>
      <c r="C44" s="70">
        <v>14.9801</v>
      </c>
      <c r="D44" s="33">
        <v>14.9801</v>
      </c>
      <c r="E44" s="33">
        <v>11.438367417800002</v>
      </c>
      <c r="F44" s="68">
        <v>10.92</v>
      </c>
      <c r="G44" s="68">
        <v>9.5459999999999994</v>
      </c>
      <c r="H44" s="33">
        <v>11.438367417800002</v>
      </c>
      <c r="I44" s="39"/>
      <c r="J44" s="33">
        <f t="shared" si="13"/>
        <v>3.5417325821999981</v>
      </c>
      <c r="K44" s="33">
        <f t="shared" si="11"/>
        <v>-3.5417325821999981</v>
      </c>
      <c r="L44" s="4"/>
      <c r="M44" s="4"/>
      <c r="N44" s="33">
        <f t="shared" si="12"/>
        <v>-3.5417325821999981</v>
      </c>
      <c r="O44" s="5"/>
    </row>
    <row r="45" spans="1:15" x14ac:dyDescent="0.25">
      <c r="A45" s="19" t="s">
        <v>43</v>
      </c>
      <c r="B45" s="18" t="s">
        <v>161</v>
      </c>
      <c r="C45" s="70">
        <v>69.369839999999996</v>
      </c>
      <c r="D45" s="33">
        <v>68.679540000000003</v>
      </c>
      <c r="E45" s="33">
        <v>71.074371877199994</v>
      </c>
      <c r="F45" s="68">
        <v>29.173999999999999</v>
      </c>
      <c r="G45" s="68">
        <v>26.047000000000001</v>
      </c>
      <c r="H45" s="33">
        <v>71.074371877199994</v>
      </c>
      <c r="I45" s="39"/>
      <c r="J45" s="33"/>
      <c r="K45" s="33">
        <f t="shared" si="11"/>
        <v>2.3948318771999908</v>
      </c>
      <c r="L45" s="4"/>
      <c r="M45" s="4"/>
      <c r="N45" s="33">
        <f t="shared" si="12"/>
        <v>2.3948318771999908</v>
      </c>
      <c r="O45" s="5"/>
    </row>
    <row r="46" spans="1:15" ht="38.25" x14ac:dyDescent="0.25">
      <c r="A46" s="19" t="s">
        <v>44</v>
      </c>
      <c r="B46" s="18" t="s">
        <v>162</v>
      </c>
      <c r="C46" s="70">
        <v>23.778179999999999</v>
      </c>
      <c r="D46" s="33">
        <v>2.1853599999999997</v>
      </c>
      <c r="E46" s="33">
        <v>1.3383086820000001</v>
      </c>
      <c r="F46" s="68">
        <v>0.56399999999999995</v>
      </c>
      <c r="G46" s="68">
        <v>0.55700000000000005</v>
      </c>
      <c r="H46" s="33">
        <v>1.3383086820000001</v>
      </c>
      <c r="I46" s="39"/>
      <c r="J46" s="33">
        <f t="shared" si="13"/>
        <v>22.439871317999998</v>
      </c>
      <c r="K46" s="33">
        <f t="shared" si="11"/>
        <v>-0.84705131799999966</v>
      </c>
      <c r="L46" s="4"/>
      <c r="M46" s="4"/>
      <c r="N46" s="33">
        <f t="shared" si="12"/>
        <v>-0.84705131799999966</v>
      </c>
      <c r="O46" s="5"/>
    </row>
    <row r="47" spans="1:15" x14ac:dyDescent="0.25">
      <c r="A47" s="19" t="s">
        <v>45</v>
      </c>
      <c r="B47" s="18" t="s">
        <v>163</v>
      </c>
      <c r="C47" s="70">
        <v>3.3370399999999996</v>
      </c>
      <c r="D47" s="33">
        <v>3.33704</v>
      </c>
      <c r="E47" s="33">
        <v>0.27656202799999996</v>
      </c>
      <c r="F47" s="68">
        <v>0</v>
      </c>
      <c r="G47" s="68" t="s">
        <v>211</v>
      </c>
      <c r="H47" s="33">
        <v>0.27656202799999996</v>
      </c>
      <c r="I47" s="39"/>
      <c r="J47" s="33">
        <f t="shared" si="13"/>
        <v>3.0604779719999997</v>
      </c>
      <c r="K47" s="33">
        <f t="shared" si="11"/>
        <v>-3.0604779720000002</v>
      </c>
      <c r="L47" s="4"/>
      <c r="M47" s="4"/>
      <c r="N47" s="33"/>
      <c r="O47" s="5" t="s">
        <v>185</v>
      </c>
    </row>
    <row r="48" spans="1:15" ht="31.5" x14ac:dyDescent="0.25">
      <c r="A48" s="19" t="s">
        <v>46</v>
      </c>
      <c r="B48" s="18" t="s">
        <v>168</v>
      </c>
      <c r="C48" s="70"/>
      <c r="D48" s="33"/>
      <c r="E48" s="33">
        <v>0.58553988319999994</v>
      </c>
      <c r="F48" s="68"/>
      <c r="G48" s="68" t="s">
        <v>193</v>
      </c>
      <c r="H48" s="33">
        <v>0.58553988319999994</v>
      </c>
      <c r="I48" s="39"/>
      <c r="J48" s="33"/>
      <c r="K48" s="33">
        <v>0.58553988319999994</v>
      </c>
      <c r="L48" s="4"/>
      <c r="M48" s="4"/>
      <c r="N48" s="4"/>
      <c r="O48" s="5" t="s">
        <v>150</v>
      </c>
    </row>
    <row r="49" spans="1:15" ht="31.5" x14ac:dyDescent="0.25">
      <c r="A49" s="19" t="s">
        <v>58</v>
      </c>
      <c r="B49" s="18" t="s">
        <v>169</v>
      </c>
      <c r="C49" s="70"/>
      <c r="D49" s="33"/>
      <c r="E49" s="33">
        <v>0.10935961519999998</v>
      </c>
      <c r="F49" s="68"/>
      <c r="G49" s="68" t="s">
        <v>194</v>
      </c>
      <c r="H49" s="33">
        <v>0.10935961519999998</v>
      </c>
      <c r="I49" s="33"/>
      <c r="J49" s="33"/>
      <c r="K49" s="33">
        <v>0.10935961519999998</v>
      </c>
      <c r="L49" s="4"/>
      <c r="M49" s="4"/>
      <c r="N49" s="4"/>
      <c r="O49" s="5" t="s">
        <v>150</v>
      </c>
    </row>
    <row r="50" spans="1:15" ht="25.5" customHeight="1" x14ac:dyDescent="0.25">
      <c r="A50" s="19" t="s">
        <v>59</v>
      </c>
      <c r="B50" s="18" t="s">
        <v>170</v>
      </c>
      <c r="C50" s="70"/>
      <c r="D50" s="33"/>
      <c r="E50" s="33">
        <v>0.12123597299999998</v>
      </c>
      <c r="F50" s="68"/>
      <c r="G50" s="68" t="s">
        <v>195</v>
      </c>
      <c r="H50" s="33">
        <v>0.12123597299999998</v>
      </c>
      <c r="I50" s="33"/>
      <c r="J50" s="33"/>
      <c r="K50" s="33">
        <v>0.12123597299999998</v>
      </c>
      <c r="L50" s="4"/>
      <c r="M50" s="4"/>
      <c r="N50" s="4"/>
      <c r="O50" s="5" t="s">
        <v>150</v>
      </c>
    </row>
    <row r="51" spans="1:15" x14ac:dyDescent="0.25">
      <c r="A51" s="28"/>
      <c r="B51" s="20" t="s">
        <v>50</v>
      </c>
      <c r="C51" s="32">
        <f>SUM(C52)</f>
        <v>0</v>
      </c>
      <c r="D51" s="32">
        <f t="shared" ref="D51:K51" si="14">SUM(D52)</f>
        <v>0</v>
      </c>
      <c r="E51" s="32">
        <f t="shared" si="14"/>
        <v>5.6867496211999988</v>
      </c>
      <c r="F51" s="32"/>
      <c r="G51" s="32"/>
      <c r="H51" s="32">
        <f t="shared" si="14"/>
        <v>5.6867496211999988</v>
      </c>
      <c r="I51" s="32">
        <f t="shared" si="14"/>
        <v>0</v>
      </c>
      <c r="J51" s="32">
        <f t="shared" si="14"/>
        <v>0</v>
      </c>
      <c r="K51" s="32">
        <f t="shared" si="14"/>
        <v>5.6867496211999988</v>
      </c>
      <c r="L51" s="4"/>
      <c r="M51" s="4"/>
      <c r="N51" s="4"/>
      <c r="O51" s="5"/>
    </row>
    <row r="52" spans="1:15" ht="31.5" x14ac:dyDescent="0.25">
      <c r="A52" s="19" t="s">
        <v>62</v>
      </c>
      <c r="B52" s="79" t="s">
        <v>164</v>
      </c>
      <c r="C52" s="33"/>
      <c r="D52" s="33">
        <v>0</v>
      </c>
      <c r="E52" s="33">
        <v>5.6867496211999988</v>
      </c>
      <c r="F52" s="33">
        <v>0</v>
      </c>
      <c r="G52" s="33" t="s">
        <v>196</v>
      </c>
      <c r="H52" s="33">
        <v>5.6867496211999988</v>
      </c>
      <c r="I52" s="33"/>
      <c r="J52" s="33"/>
      <c r="K52" s="33">
        <f>E52-D52</f>
        <v>5.6867496211999988</v>
      </c>
      <c r="L52" s="4"/>
      <c r="M52" s="4"/>
      <c r="N52" s="33"/>
      <c r="O52" s="5" t="s">
        <v>150</v>
      </c>
    </row>
    <row r="53" spans="1:15" x14ac:dyDescent="0.25">
      <c r="A53" s="28"/>
      <c r="B53" s="20" t="s">
        <v>165</v>
      </c>
      <c r="C53" s="32">
        <f>SUM(C54)</f>
        <v>57.237079999999999</v>
      </c>
      <c r="D53" s="32">
        <f t="shared" ref="D53:K53" si="15">SUM(D54)</f>
        <v>28.167779999999997</v>
      </c>
      <c r="E53" s="32">
        <f t="shared" si="15"/>
        <v>27.266197117800001</v>
      </c>
      <c r="F53" s="32"/>
      <c r="G53" s="32"/>
      <c r="H53" s="32">
        <f t="shared" si="15"/>
        <v>27.266197117800001</v>
      </c>
      <c r="I53" s="32">
        <f t="shared" si="15"/>
        <v>0</v>
      </c>
      <c r="J53" s="32">
        <f t="shared" si="15"/>
        <v>29.970882882199998</v>
      </c>
      <c r="K53" s="32">
        <f t="shared" si="15"/>
        <v>-0.90158288219999605</v>
      </c>
      <c r="L53" s="4"/>
      <c r="M53" s="4"/>
      <c r="N53" s="4"/>
      <c r="O53" s="5"/>
    </row>
    <row r="54" spans="1:15" x14ac:dyDescent="0.25">
      <c r="A54" s="19" t="s">
        <v>63</v>
      </c>
      <c r="B54" s="79" t="s">
        <v>166</v>
      </c>
      <c r="C54" s="33">
        <v>57.237079999999999</v>
      </c>
      <c r="D54" s="33">
        <v>28.167779999999997</v>
      </c>
      <c r="E54" s="33">
        <v>27.266197117800001</v>
      </c>
      <c r="F54" s="33" t="s">
        <v>197</v>
      </c>
      <c r="G54" s="33" t="s">
        <v>197</v>
      </c>
      <c r="H54" s="33">
        <v>27.266197117800001</v>
      </c>
      <c r="I54" s="33"/>
      <c r="J54" s="33">
        <f>C54-E54</f>
        <v>29.970882882199998</v>
      </c>
      <c r="K54" s="33">
        <f>E54-D54</f>
        <v>-0.90158288219999605</v>
      </c>
      <c r="L54" s="4"/>
      <c r="M54" s="4"/>
      <c r="N54" s="33">
        <f t="shared" ref="N54" si="16">K54</f>
        <v>-0.90158288219999605</v>
      </c>
      <c r="O54" s="5"/>
    </row>
    <row r="55" spans="1:15" x14ac:dyDescent="0.25">
      <c r="A55" s="28"/>
      <c r="B55" s="20" t="s">
        <v>131</v>
      </c>
      <c r="C55" s="32">
        <f>SUM(C56)</f>
        <v>0</v>
      </c>
      <c r="D55" s="32">
        <f t="shared" ref="D55:K55" si="17">SUM(D56)</f>
        <v>0</v>
      </c>
      <c r="E55" s="32">
        <f t="shared" si="17"/>
        <v>0.2455768092</v>
      </c>
      <c r="F55" s="32"/>
      <c r="G55" s="32"/>
      <c r="H55" s="32">
        <f t="shared" si="17"/>
        <v>0.2455768092</v>
      </c>
      <c r="I55" s="32">
        <f t="shared" si="17"/>
        <v>0</v>
      </c>
      <c r="J55" s="32">
        <f t="shared" si="17"/>
        <v>0</v>
      </c>
      <c r="K55" s="32">
        <f t="shared" si="17"/>
        <v>0.2455768092</v>
      </c>
      <c r="L55" s="4"/>
      <c r="M55" s="4"/>
      <c r="N55" s="4"/>
      <c r="O55" s="5"/>
    </row>
    <row r="56" spans="1:15" ht="31.5" x14ac:dyDescent="0.25">
      <c r="A56" s="19" t="s">
        <v>64</v>
      </c>
      <c r="B56" s="79" t="s">
        <v>132</v>
      </c>
      <c r="C56" s="33"/>
      <c r="D56" s="33">
        <v>0</v>
      </c>
      <c r="E56" s="33">
        <v>0.2455768092</v>
      </c>
      <c r="F56" s="33"/>
      <c r="G56" s="68"/>
      <c r="H56" s="33">
        <v>0.2455768092</v>
      </c>
      <c r="I56" s="33"/>
      <c r="J56" s="33"/>
      <c r="K56" s="33">
        <f>E56-D56</f>
        <v>0.2455768092</v>
      </c>
      <c r="L56" s="4"/>
      <c r="M56" s="4"/>
      <c r="N56" s="4"/>
      <c r="O56" s="5" t="s">
        <v>150</v>
      </c>
    </row>
    <row r="57" spans="1:15" hidden="1" x14ac:dyDescent="0.25">
      <c r="A57" s="28"/>
      <c r="B57" s="20" t="s">
        <v>167</v>
      </c>
      <c r="C57" s="32">
        <f>SUM(C58:C60)</f>
        <v>0</v>
      </c>
      <c r="D57" s="32">
        <f t="shared" ref="D57:K57" si="18">SUM(D58:D60)</f>
        <v>0</v>
      </c>
      <c r="E57" s="32">
        <f>SUM(E48:E50)</f>
        <v>0.81613547139999987</v>
      </c>
      <c r="F57" s="32"/>
      <c r="G57" s="32"/>
      <c r="H57" s="32">
        <f t="shared" si="18"/>
        <v>0</v>
      </c>
      <c r="I57" s="32">
        <f t="shared" si="18"/>
        <v>0</v>
      </c>
      <c r="J57" s="32">
        <f t="shared" si="18"/>
        <v>0</v>
      </c>
      <c r="K57" s="32">
        <f t="shared" si="18"/>
        <v>0</v>
      </c>
      <c r="L57" s="4"/>
      <c r="M57" s="4"/>
      <c r="N57" s="4"/>
      <c r="O57" s="5"/>
    </row>
    <row r="58" spans="1:15" hidden="1" x14ac:dyDescent="0.25">
      <c r="A58" s="19" t="s">
        <v>62</v>
      </c>
      <c r="B58" s="18"/>
      <c r="C58" s="4"/>
      <c r="D58" s="33">
        <v>0</v>
      </c>
      <c r="E58" s="33"/>
      <c r="F58" s="39"/>
      <c r="G58" s="33"/>
      <c r="H58" s="33"/>
      <c r="I58" s="39"/>
      <c r="J58" s="33"/>
      <c r="K58" s="33"/>
      <c r="L58" s="4"/>
      <c r="M58" s="4"/>
      <c r="N58" s="4"/>
      <c r="O58" s="5"/>
    </row>
    <row r="59" spans="1:15" hidden="1" x14ac:dyDescent="0.25">
      <c r="A59" s="19" t="s">
        <v>63</v>
      </c>
      <c r="B59" s="18"/>
      <c r="C59" s="4"/>
      <c r="D59" s="33">
        <v>0</v>
      </c>
      <c r="E59" s="33"/>
      <c r="F59" s="33"/>
      <c r="G59" s="33"/>
      <c r="H59" s="33"/>
      <c r="I59" s="33"/>
      <c r="J59" s="33"/>
      <c r="K59" s="33"/>
      <c r="L59" s="4"/>
      <c r="M59" s="4"/>
      <c r="N59" s="4"/>
      <c r="O59" s="5"/>
    </row>
    <row r="60" spans="1:15" hidden="1" x14ac:dyDescent="0.25">
      <c r="A60" s="19" t="s">
        <v>64</v>
      </c>
      <c r="B60" s="18"/>
      <c r="C60" s="4"/>
      <c r="D60" s="33">
        <v>0</v>
      </c>
      <c r="E60" s="33"/>
      <c r="F60" s="33"/>
      <c r="G60" s="33"/>
      <c r="H60" s="33"/>
      <c r="I60" s="33"/>
      <c r="J60" s="33"/>
      <c r="K60" s="33"/>
      <c r="L60" s="4"/>
      <c r="M60" s="4"/>
      <c r="N60" s="4"/>
      <c r="O60" s="5"/>
    </row>
    <row r="61" spans="1:15" x14ac:dyDescent="0.25">
      <c r="A61" s="28"/>
      <c r="B61" s="20" t="s">
        <v>52</v>
      </c>
      <c r="C61" s="32">
        <f>SUM(C62:C64)</f>
        <v>0</v>
      </c>
      <c r="D61" s="32">
        <f t="shared" ref="D61:K61" si="19">SUM(D62:D64)</f>
        <v>0</v>
      </c>
      <c r="E61" s="32">
        <f t="shared" si="19"/>
        <v>0.18294906439999997</v>
      </c>
      <c r="F61" s="32"/>
      <c r="G61" s="32"/>
      <c r="H61" s="32">
        <f t="shared" si="19"/>
        <v>0.18294906439999997</v>
      </c>
      <c r="I61" s="32">
        <f t="shared" si="19"/>
        <v>0</v>
      </c>
      <c r="J61" s="32">
        <f t="shared" si="19"/>
        <v>0</v>
      </c>
      <c r="K61" s="32">
        <f t="shared" si="19"/>
        <v>0.18294906439999997</v>
      </c>
      <c r="L61" s="4"/>
      <c r="M61" s="4"/>
      <c r="N61" s="4"/>
      <c r="O61" s="5"/>
    </row>
    <row r="62" spans="1:15" ht="31.5" x14ac:dyDescent="0.25">
      <c r="A62" s="19" t="s">
        <v>65</v>
      </c>
      <c r="B62" s="18" t="s">
        <v>171</v>
      </c>
      <c r="C62" s="4"/>
      <c r="D62" s="33">
        <v>0</v>
      </c>
      <c r="E62" s="33">
        <v>9.4133154799999993E-2</v>
      </c>
      <c r="F62" s="33">
        <v>0</v>
      </c>
      <c r="G62" s="33" t="s">
        <v>198</v>
      </c>
      <c r="H62" s="33">
        <v>9.4133154799999993E-2</v>
      </c>
      <c r="I62" s="39"/>
      <c r="J62" s="33"/>
      <c r="K62" s="33">
        <f>E62-D62</f>
        <v>9.4133154799999993E-2</v>
      </c>
      <c r="L62" s="4"/>
      <c r="M62" s="4"/>
      <c r="N62" s="4"/>
      <c r="O62" s="85" t="s">
        <v>150</v>
      </c>
    </row>
    <row r="63" spans="1:15" ht="31.5" x14ac:dyDescent="0.25">
      <c r="A63" s="19" t="s">
        <v>66</v>
      </c>
      <c r="B63" s="18" t="s">
        <v>172</v>
      </c>
      <c r="C63" s="4"/>
      <c r="D63" s="33">
        <v>0</v>
      </c>
      <c r="E63" s="33">
        <v>8.8815909599999993E-2</v>
      </c>
      <c r="F63" s="33">
        <v>0</v>
      </c>
      <c r="G63" s="33" t="s">
        <v>199</v>
      </c>
      <c r="H63" s="33">
        <v>8.8815909599999993E-2</v>
      </c>
      <c r="I63" s="33"/>
      <c r="J63" s="33"/>
      <c r="K63" s="33">
        <f>E63-D63</f>
        <v>8.8815909599999993E-2</v>
      </c>
      <c r="L63" s="4"/>
      <c r="M63" s="4"/>
      <c r="N63" s="4"/>
      <c r="O63" s="85" t="s">
        <v>150</v>
      </c>
    </row>
    <row r="64" spans="1:15" hidden="1" x14ac:dyDescent="0.25">
      <c r="A64" s="19"/>
      <c r="B64" s="79"/>
      <c r="C64" s="4"/>
      <c r="D64" s="33"/>
      <c r="E64" s="33"/>
      <c r="F64" s="33"/>
      <c r="G64" s="33"/>
      <c r="H64" s="33"/>
      <c r="I64" s="33"/>
      <c r="J64" s="33">
        <f>C64-E64</f>
        <v>0</v>
      </c>
      <c r="K64" s="33">
        <f>E64-D64</f>
        <v>0</v>
      </c>
      <c r="L64" s="4"/>
      <c r="M64" s="4"/>
      <c r="N64" s="4"/>
      <c r="O64" s="5"/>
    </row>
    <row r="65" spans="1:15" x14ac:dyDescent="0.25">
      <c r="A65" s="28" t="s">
        <v>72</v>
      </c>
      <c r="B65" s="20" t="s">
        <v>1</v>
      </c>
      <c r="C65" s="32">
        <f>SUM(C66:C74)</f>
        <v>2.4602999999999997</v>
      </c>
      <c r="D65" s="32">
        <f>SUM(D66:D74)</f>
        <v>2.3835999999999999</v>
      </c>
      <c r="E65" s="32">
        <f>SUM(E66:E74)</f>
        <v>7.6246282093999982</v>
      </c>
      <c r="F65" s="32"/>
      <c r="G65" s="32"/>
      <c r="H65" s="32">
        <f>SUM(H66:H74)</f>
        <v>7.6246282093999982</v>
      </c>
      <c r="I65" s="32">
        <f>SUM(I66:I74)</f>
        <v>0</v>
      </c>
      <c r="J65" s="32">
        <f>SUM(J66:J74)</f>
        <v>0.21755852340000015</v>
      </c>
      <c r="K65" s="32">
        <f>SUM(K66:K74)</f>
        <v>5.2410282093999996</v>
      </c>
      <c r="L65" s="4"/>
      <c r="M65" s="4"/>
      <c r="N65" s="4"/>
      <c r="O65" s="5"/>
    </row>
    <row r="66" spans="1:15" ht="38.25" x14ac:dyDescent="0.25">
      <c r="A66" s="19" t="s">
        <v>47</v>
      </c>
      <c r="B66" s="18" t="s">
        <v>61</v>
      </c>
      <c r="C66" s="69">
        <v>2.4602999999999997</v>
      </c>
      <c r="D66" s="33">
        <v>2.3835999999999999</v>
      </c>
      <c r="E66" s="33">
        <v>2.2427414765999996</v>
      </c>
      <c r="F66" s="67">
        <v>43</v>
      </c>
      <c r="G66" s="67">
        <v>11</v>
      </c>
      <c r="H66" s="33">
        <v>2.2427414765999996</v>
      </c>
      <c r="I66" s="33"/>
      <c r="J66" s="33">
        <f>C66-E66</f>
        <v>0.21755852340000015</v>
      </c>
      <c r="K66" s="33">
        <f t="shared" ref="K66:K74" si="20">E66-D66</f>
        <v>-0.14085852340000038</v>
      </c>
      <c r="L66" s="4"/>
      <c r="M66" s="4"/>
      <c r="N66" s="33">
        <f>K66</f>
        <v>-0.14085852340000038</v>
      </c>
      <c r="O66" s="5"/>
    </row>
    <row r="67" spans="1:15" x14ac:dyDescent="0.25">
      <c r="A67" s="19" t="s">
        <v>48</v>
      </c>
      <c r="B67" s="18" t="s">
        <v>173</v>
      </c>
      <c r="C67" s="69"/>
      <c r="D67" s="33">
        <v>0</v>
      </c>
      <c r="E67" s="33">
        <v>1.1267993223999999</v>
      </c>
      <c r="F67" s="67">
        <v>0</v>
      </c>
      <c r="G67" s="67">
        <v>0</v>
      </c>
      <c r="H67" s="33">
        <v>1.1267993223999999</v>
      </c>
      <c r="I67" s="33"/>
      <c r="J67" s="33"/>
      <c r="K67" s="33">
        <f t="shared" si="20"/>
        <v>1.1267993223999999</v>
      </c>
      <c r="L67" s="4"/>
      <c r="M67" s="4"/>
      <c r="N67" s="4"/>
      <c r="O67" s="5" t="s">
        <v>134</v>
      </c>
    </row>
    <row r="68" spans="1:15" ht="31.5" x14ac:dyDescent="0.25">
      <c r="A68" s="19" t="s">
        <v>49</v>
      </c>
      <c r="B68" s="18" t="s">
        <v>174</v>
      </c>
      <c r="C68" s="69"/>
      <c r="D68" s="33">
        <v>0</v>
      </c>
      <c r="E68" s="33">
        <v>1.8270831253999997</v>
      </c>
      <c r="F68" s="67">
        <v>0</v>
      </c>
      <c r="G68" s="67">
        <v>1</v>
      </c>
      <c r="H68" s="33">
        <v>1.8270831253999997</v>
      </c>
      <c r="I68" s="33"/>
      <c r="J68" s="33"/>
      <c r="K68" s="33">
        <f t="shared" si="20"/>
        <v>1.8270831253999997</v>
      </c>
      <c r="L68" s="4"/>
      <c r="M68" s="4"/>
      <c r="N68" s="4"/>
      <c r="O68" s="5" t="s">
        <v>150</v>
      </c>
    </row>
    <row r="69" spans="1:15" ht="31.5" x14ac:dyDescent="0.25">
      <c r="A69" s="19" t="s">
        <v>102</v>
      </c>
      <c r="B69" s="18" t="s">
        <v>175</v>
      </c>
      <c r="C69" s="69"/>
      <c r="D69" s="33">
        <v>0</v>
      </c>
      <c r="E69" s="33">
        <v>0.11337439999999999</v>
      </c>
      <c r="F69" s="67">
        <v>0</v>
      </c>
      <c r="G69" s="67">
        <v>0</v>
      </c>
      <c r="H69" s="33">
        <v>0.11337439999999999</v>
      </c>
      <c r="I69" s="33"/>
      <c r="J69" s="33"/>
      <c r="K69" s="33">
        <f t="shared" si="20"/>
        <v>0.11337439999999999</v>
      </c>
      <c r="L69" s="4"/>
      <c r="M69" s="4"/>
      <c r="N69" s="4"/>
      <c r="O69" s="5" t="s">
        <v>150</v>
      </c>
    </row>
    <row r="70" spans="1:15" ht="31.5" x14ac:dyDescent="0.25">
      <c r="A70" s="19" t="s">
        <v>103</v>
      </c>
      <c r="B70" s="18" t="s">
        <v>176</v>
      </c>
      <c r="C70" s="69"/>
      <c r="D70" s="33">
        <v>0</v>
      </c>
      <c r="E70" s="33">
        <v>2.9499999999999998E-2</v>
      </c>
      <c r="F70" s="67">
        <v>0</v>
      </c>
      <c r="G70" s="67">
        <v>1</v>
      </c>
      <c r="H70" s="33">
        <v>2.9499999999999998E-2</v>
      </c>
      <c r="I70" s="33"/>
      <c r="J70" s="33"/>
      <c r="K70" s="33">
        <f t="shared" si="20"/>
        <v>2.9499999999999998E-2</v>
      </c>
      <c r="L70" s="4"/>
      <c r="M70" s="4"/>
      <c r="N70" s="4"/>
      <c r="O70" s="5" t="s">
        <v>150</v>
      </c>
    </row>
    <row r="71" spans="1:15" ht="31.5" x14ac:dyDescent="0.25">
      <c r="A71" s="19" t="s">
        <v>133</v>
      </c>
      <c r="B71" s="18" t="s">
        <v>177</v>
      </c>
      <c r="C71" s="69"/>
      <c r="D71" s="33">
        <v>0</v>
      </c>
      <c r="E71" s="33">
        <v>2.2851298849999999</v>
      </c>
      <c r="F71" s="67">
        <v>0</v>
      </c>
      <c r="G71" s="67" t="s">
        <v>186</v>
      </c>
      <c r="H71" s="33">
        <v>2.2851298849999999</v>
      </c>
      <c r="I71" s="33"/>
      <c r="J71" s="33"/>
      <c r="K71" s="33">
        <f t="shared" si="20"/>
        <v>2.2851298849999999</v>
      </c>
      <c r="L71" s="4"/>
      <c r="M71" s="4"/>
      <c r="N71" s="4"/>
      <c r="O71" s="5" t="s">
        <v>150</v>
      </c>
    </row>
    <row r="72" spans="1:15" hidden="1" x14ac:dyDescent="0.25">
      <c r="A72" s="19"/>
      <c r="B72" s="80"/>
      <c r="C72" s="69"/>
      <c r="D72" s="33"/>
      <c r="E72" s="33"/>
      <c r="F72" s="67"/>
      <c r="G72" s="67"/>
      <c r="H72" s="33"/>
      <c r="I72" s="33"/>
      <c r="J72" s="33">
        <f t="shared" ref="J72:J74" si="21">C72-E72</f>
        <v>0</v>
      </c>
      <c r="K72" s="33">
        <f t="shared" si="20"/>
        <v>0</v>
      </c>
      <c r="L72" s="4"/>
      <c r="M72" s="4"/>
      <c r="N72" s="4"/>
      <c r="O72" s="5"/>
    </row>
    <row r="73" spans="1:15" hidden="1" x14ac:dyDescent="0.25">
      <c r="A73" s="19"/>
      <c r="B73" s="80"/>
      <c r="C73" s="69"/>
      <c r="D73" s="33"/>
      <c r="E73" s="33"/>
      <c r="F73" s="67"/>
      <c r="G73" s="67"/>
      <c r="H73" s="33"/>
      <c r="I73" s="33"/>
      <c r="J73" s="33">
        <f t="shared" si="21"/>
        <v>0</v>
      </c>
      <c r="K73" s="33">
        <f t="shared" si="20"/>
        <v>0</v>
      </c>
      <c r="L73" s="4"/>
      <c r="M73" s="4"/>
      <c r="N73" s="4"/>
      <c r="O73" s="5"/>
    </row>
    <row r="74" spans="1:15" hidden="1" x14ac:dyDescent="0.25">
      <c r="A74" s="19"/>
      <c r="B74" s="80"/>
      <c r="C74" s="4"/>
      <c r="D74" s="33"/>
      <c r="E74" s="33"/>
      <c r="F74" s="67"/>
      <c r="G74" s="67"/>
      <c r="H74" s="33"/>
      <c r="I74" s="33"/>
      <c r="J74" s="33">
        <f t="shared" si="21"/>
        <v>0</v>
      </c>
      <c r="K74" s="33">
        <f t="shared" si="20"/>
        <v>0</v>
      </c>
      <c r="L74" s="4"/>
      <c r="M74" s="4"/>
      <c r="N74" s="4"/>
      <c r="O74" s="5"/>
    </row>
    <row r="75" spans="1:15" x14ac:dyDescent="0.25">
      <c r="A75" s="28" t="s">
        <v>73</v>
      </c>
      <c r="B75" s="20" t="s">
        <v>54</v>
      </c>
      <c r="C75" s="32">
        <f>SUM(C76:C80)</f>
        <v>8.5264440000000015</v>
      </c>
      <c r="D75" s="32">
        <f t="shared" ref="D75:K75" si="22">SUM(D76:D80)</f>
        <v>8.5266799999999989</v>
      </c>
      <c r="E75" s="32">
        <f t="shared" si="22"/>
        <v>8.5238404598000006</v>
      </c>
      <c r="F75" s="32"/>
      <c r="G75" s="32"/>
      <c r="H75" s="32">
        <f t="shared" si="22"/>
        <v>8.5238404598000006</v>
      </c>
      <c r="I75" s="32">
        <f t="shared" si="22"/>
        <v>0</v>
      </c>
      <c r="J75" s="32">
        <f>SUM(J76:J80)</f>
        <v>0</v>
      </c>
      <c r="K75" s="32">
        <f t="shared" si="22"/>
        <v>-2.8395401999999903E-3</v>
      </c>
      <c r="L75" s="4"/>
      <c r="M75" s="4"/>
      <c r="N75" s="4"/>
      <c r="O75" s="5"/>
    </row>
    <row r="76" spans="1:15" x14ac:dyDescent="0.25">
      <c r="A76" s="19" t="s">
        <v>55</v>
      </c>
      <c r="B76" s="18" t="s">
        <v>179</v>
      </c>
      <c r="C76" s="33">
        <v>0.50149999999999995</v>
      </c>
      <c r="D76" s="33">
        <v>0.50149999999999995</v>
      </c>
      <c r="E76" s="33">
        <v>0.50488366179999999</v>
      </c>
      <c r="F76" s="33">
        <v>1</v>
      </c>
      <c r="G76" s="33" t="s">
        <v>189</v>
      </c>
      <c r="H76" s="33">
        <v>0.50488366179999999</v>
      </c>
      <c r="I76" s="33"/>
      <c r="J76" s="33"/>
      <c r="K76" s="33">
        <f>E76-D76</f>
        <v>3.3836618000000485E-3</v>
      </c>
      <c r="L76" s="4"/>
      <c r="M76" s="4"/>
      <c r="N76" s="4"/>
      <c r="O76" s="5" t="s">
        <v>183</v>
      </c>
    </row>
    <row r="77" spans="1:15" x14ac:dyDescent="0.25">
      <c r="A77" s="19" t="s">
        <v>56</v>
      </c>
      <c r="B77" s="18" t="s">
        <v>179</v>
      </c>
      <c r="C77" s="33">
        <v>0.45890199999999998</v>
      </c>
      <c r="D77" s="33">
        <v>0.45901999999999998</v>
      </c>
      <c r="E77" s="33">
        <v>0.46168800360000001</v>
      </c>
      <c r="F77" s="33">
        <v>1</v>
      </c>
      <c r="G77" s="33" t="s">
        <v>189</v>
      </c>
      <c r="H77" s="33">
        <v>0.46168800360000001</v>
      </c>
      <c r="I77" s="33"/>
      <c r="J77" s="33"/>
      <c r="K77" s="33">
        <f>E77-D77</f>
        <v>2.668003600000024E-3</v>
      </c>
      <c r="L77" s="4"/>
      <c r="M77" s="4"/>
      <c r="N77" s="4"/>
      <c r="O77" s="5" t="s">
        <v>183</v>
      </c>
    </row>
    <row r="78" spans="1:15" x14ac:dyDescent="0.25">
      <c r="A78" s="19" t="s">
        <v>57</v>
      </c>
      <c r="B78" s="18" t="s">
        <v>179</v>
      </c>
      <c r="C78" s="33">
        <v>0.45890199999999998</v>
      </c>
      <c r="D78" s="33">
        <v>0.45901999999999998</v>
      </c>
      <c r="E78" s="33">
        <v>0.46168800360000001</v>
      </c>
      <c r="F78" s="33">
        <v>1</v>
      </c>
      <c r="G78" s="33" t="s">
        <v>189</v>
      </c>
      <c r="H78" s="33">
        <v>0.46168800360000001</v>
      </c>
      <c r="I78" s="33"/>
      <c r="J78" s="33"/>
      <c r="K78" s="33">
        <f t="shared" ref="K78:K79" si="23">E78-D78</f>
        <v>2.668003600000024E-3</v>
      </c>
      <c r="L78" s="4"/>
      <c r="M78" s="4"/>
      <c r="N78" s="4"/>
      <c r="O78" s="5" t="s">
        <v>183</v>
      </c>
    </row>
    <row r="79" spans="1:15" x14ac:dyDescent="0.25">
      <c r="A79" s="19" t="s">
        <v>178</v>
      </c>
      <c r="B79" s="18" t="s">
        <v>180</v>
      </c>
      <c r="C79" s="33">
        <v>4.0769000000000002</v>
      </c>
      <c r="D79" s="33">
        <v>4.0769000000000002</v>
      </c>
      <c r="E79" s="33">
        <v>4.0800063146000003</v>
      </c>
      <c r="F79" s="33">
        <v>1</v>
      </c>
      <c r="G79" s="33" t="s">
        <v>189</v>
      </c>
      <c r="H79" s="33">
        <v>4.0800063146000003</v>
      </c>
      <c r="I79" s="33"/>
      <c r="J79" s="33"/>
      <c r="K79" s="33">
        <f t="shared" si="23"/>
        <v>3.1063146000001041E-3</v>
      </c>
      <c r="L79" s="4"/>
      <c r="M79" s="4"/>
      <c r="N79" s="4"/>
      <c r="O79" s="5" t="s">
        <v>183</v>
      </c>
    </row>
    <row r="80" spans="1:15" x14ac:dyDescent="0.25">
      <c r="A80" s="19" t="s">
        <v>181</v>
      </c>
      <c r="B80" s="18" t="s">
        <v>182</v>
      </c>
      <c r="C80" s="33">
        <v>3.03024</v>
      </c>
      <c r="D80" s="33">
        <v>3.03024</v>
      </c>
      <c r="E80" s="33">
        <v>3.0155744761999999</v>
      </c>
      <c r="F80" s="33">
        <v>1</v>
      </c>
      <c r="G80" s="33" t="s">
        <v>189</v>
      </c>
      <c r="H80" s="33">
        <v>3.0155744761999999</v>
      </c>
      <c r="I80" s="33"/>
      <c r="J80" s="33"/>
      <c r="K80" s="33">
        <f>E80-D80</f>
        <v>-1.4665523800000191E-2</v>
      </c>
      <c r="L80" s="4"/>
      <c r="M80" s="4"/>
      <c r="N80" s="33">
        <f>K80</f>
        <v>-1.4665523800000191E-2</v>
      </c>
      <c r="O80" s="5"/>
    </row>
    <row r="81" spans="1:15" ht="64.5" x14ac:dyDescent="0.25">
      <c r="A81" s="25" t="s">
        <v>74</v>
      </c>
      <c r="B81" s="26" t="s">
        <v>67</v>
      </c>
      <c r="C81" s="32">
        <v>101.18854</v>
      </c>
      <c r="D81" s="32">
        <v>34.425319999999999</v>
      </c>
      <c r="E81" s="32">
        <v>34.514598339800003</v>
      </c>
      <c r="F81" s="32" t="s">
        <v>213</v>
      </c>
      <c r="G81" s="32" t="s">
        <v>214</v>
      </c>
      <c r="H81" s="32">
        <v>34.514598339800003</v>
      </c>
      <c r="I81" s="32"/>
      <c r="J81" s="33">
        <f>C81-E81</f>
        <v>66.673941660200001</v>
      </c>
      <c r="K81" s="33">
        <f>E81-D81</f>
        <v>8.9278339800003437E-2</v>
      </c>
      <c r="L81" s="4"/>
      <c r="M81" s="4"/>
      <c r="N81" s="33">
        <f>K81</f>
        <v>8.9278339800003437E-2</v>
      </c>
      <c r="O81" s="5"/>
    </row>
    <row r="82" spans="1:15" ht="64.5" x14ac:dyDescent="0.25">
      <c r="A82" s="25" t="s">
        <v>84</v>
      </c>
      <c r="B82" s="26" t="s">
        <v>101</v>
      </c>
      <c r="C82" s="3"/>
      <c r="D82" s="32">
        <v>0</v>
      </c>
      <c r="E82" s="32">
        <v>27.848695067199998</v>
      </c>
      <c r="F82" s="32"/>
      <c r="G82" s="32"/>
      <c r="H82" s="32">
        <v>27.848695067199998</v>
      </c>
      <c r="I82" s="32"/>
      <c r="J82" s="32"/>
      <c r="K82" s="33">
        <f>E82-D82</f>
        <v>27.848695067199998</v>
      </c>
      <c r="L82" s="4"/>
      <c r="M82" s="4"/>
      <c r="N82" s="4"/>
      <c r="O82" s="85" t="s">
        <v>184</v>
      </c>
    </row>
    <row r="83" spans="1:15" x14ac:dyDescent="0.25">
      <c r="A83" s="111" t="s">
        <v>86</v>
      </c>
      <c r="B83" s="112"/>
      <c r="C83" s="3"/>
      <c r="D83" s="33"/>
      <c r="E83" s="33"/>
      <c r="F83" s="33"/>
      <c r="G83" s="33"/>
      <c r="H83" s="33"/>
      <c r="I83" s="39"/>
      <c r="J83" s="33"/>
      <c r="K83" s="33"/>
      <c r="L83" s="4"/>
      <c r="M83" s="4"/>
      <c r="N83" s="4"/>
      <c r="O83" s="5"/>
    </row>
    <row r="84" spans="1:15" ht="25.5" x14ac:dyDescent="0.25">
      <c r="A84" s="27"/>
      <c r="B84" s="21" t="s">
        <v>93</v>
      </c>
      <c r="C84" s="3"/>
      <c r="D84" s="33"/>
      <c r="E84" s="33"/>
      <c r="F84" s="33"/>
      <c r="G84" s="33"/>
      <c r="H84" s="33"/>
      <c r="I84" s="39"/>
      <c r="J84" s="33"/>
      <c r="K84" s="33"/>
      <c r="L84" s="4"/>
      <c r="M84" s="4"/>
      <c r="N84" s="4"/>
      <c r="O84" s="5"/>
    </row>
    <row r="86" spans="1:15" x14ac:dyDescent="0.25">
      <c r="A86" s="101" t="s">
        <v>2</v>
      </c>
      <c r="B86" s="113"/>
      <c r="C86" s="9"/>
      <c r="D86" s="34"/>
      <c r="E86" s="34"/>
      <c r="F86" s="34"/>
      <c r="G86" s="34"/>
    </row>
    <row r="87" spans="1:15" x14ac:dyDescent="0.25">
      <c r="A87" s="101" t="s">
        <v>3</v>
      </c>
      <c r="B87" s="101"/>
      <c r="C87" s="101"/>
      <c r="D87" s="101"/>
      <c r="E87" s="101"/>
      <c r="F87" s="64"/>
      <c r="G87" s="64"/>
    </row>
    <row r="88" spans="1:15" x14ac:dyDescent="0.25">
      <c r="A88" s="1" t="s">
        <v>4</v>
      </c>
    </row>
    <row r="90" spans="1:15" x14ac:dyDescent="0.25">
      <c r="A90" s="100" t="s">
        <v>5</v>
      </c>
      <c r="B90" s="100"/>
      <c r="C90" s="100"/>
      <c r="D90" s="100"/>
      <c r="E90" s="100"/>
      <c r="F90" s="65"/>
      <c r="G90" s="65"/>
    </row>
    <row r="92" spans="1:15" x14ac:dyDescent="0.25">
      <c r="E92" s="30"/>
      <c r="F92" s="30"/>
      <c r="G92" s="30"/>
    </row>
    <row r="95" spans="1:15" x14ac:dyDescent="0.25">
      <c r="D95" s="40"/>
      <c r="E95" s="40"/>
      <c r="F95" s="40"/>
      <c r="G95" s="40"/>
      <c r="I95" s="40"/>
      <c r="J95" s="40"/>
    </row>
    <row r="96" spans="1:15" x14ac:dyDescent="0.25">
      <c r="C96" s="29"/>
      <c r="D96" s="40"/>
      <c r="E96" s="40"/>
      <c r="F96" s="40"/>
      <c r="G96" s="40"/>
      <c r="I96" s="40"/>
      <c r="J96" s="40"/>
    </row>
    <row r="97" spans="2:11" x14ac:dyDescent="0.25">
      <c r="C97" s="29"/>
      <c r="D97" s="40"/>
      <c r="E97" s="40"/>
      <c r="F97" s="40"/>
      <c r="G97" s="40"/>
    </row>
    <row r="98" spans="2:11" x14ac:dyDescent="0.25">
      <c r="C98" s="29"/>
    </row>
    <row r="99" spans="2:11" x14ac:dyDescent="0.25">
      <c r="B99" s="29"/>
      <c r="C99" s="29"/>
      <c r="D99" s="30"/>
      <c r="E99" s="30"/>
      <c r="F99" s="30"/>
      <c r="G99" s="30"/>
      <c r="I99" s="41"/>
      <c r="J99" s="1"/>
      <c r="K99" s="1"/>
    </row>
    <row r="100" spans="2:11" x14ac:dyDescent="0.25">
      <c r="B100" s="29"/>
      <c r="C100" s="29"/>
      <c r="I100" s="41"/>
      <c r="J100" s="1"/>
      <c r="K100" s="1"/>
    </row>
    <row r="101" spans="2:11" x14ac:dyDescent="0.25">
      <c r="B101" s="29"/>
      <c r="C101" s="29"/>
      <c r="D101" s="30"/>
      <c r="E101" s="30"/>
      <c r="F101" s="30"/>
      <c r="G101" s="30"/>
      <c r="H101" s="30"/>
      <c r="I101" s="41"/>
      <c r="J101" s="1"/>
      <c r="K101" s="1"/>
    </row>
    <row r="102" spans="2:11" x14ac:dyDescent="0.25">
      <c r="B102" s="29"/>
      <c r="C102" s="29"/>
      <c r="I102" s="41"/>
      <c r="J102" s="1"/>
      <c r="K102" s="1"/>
    </row>
    <row r="103" spans="2:11" x14ac:dyDescent="0.25">
      <c r="B103" s="29"/>
      <c r="C103" s="29"/>
      <c r="D103" s="30"/>
      <c r="E103" s="30"/>
      <c r="F103" s="30"/>
      <c r="G103" s="30"/>
      <c r="I103" s="41"/>
      <c r="J103" s="1"/>
      <c r="K103" s="1"/>
    </row>
    <row r="104" spans="2:11" x14ac:dyDescent="0.25">
      <c r="B104" s="29"/>
      <c r="C104" s="29"/>
      <c r="D104" s="30"/>
      <c r="E104" s="30"/>
      <c r="F104" s="30"/>
      <c r="G104" s="30"/>
      <c r="H104" s="30"/>
      <c r="I104" s="41"/>
      <c r="J104" s="1"/>
      <c r="K104" s="1"/>
    </row>
    <row r="105" spans="2:11" x14ac:dyDescent="0.25">
      <c r="B105" s="29"/>
      <c r="C105" s="29"/>
      <c r="D105" s="30"/>
      <c r="E105" s="30"/>
      <c r="F105" s="30"/>
      <c r="G105" s="30"/>
      <c r="H105" s="30"/>
      <c r="I105" s="41"/>
      <c r="J105" s="1"/>
      <c r="K105" s="1"/>
    </row>
    <row r="106" spans="2:11" x14ac:dyDescent="0.25">
      <c r="B106" s="29"/>
      <c r="C106" s="29"/>
      <c r="H106" s="30"/>
      <c r="I106" s="41"/>
      <c r="J106" s="1"/>
      <c r="K106" s="1"/>
    </row>
    <row r="107" spans="2:11" x14ac:dyDescent="0.25">
      <c r="B107" s="29"/>
      <c r="C107" s="29"/>
      <c r="D107" s="30"/>
      <c r="E107" s="30"/>
      <c r="F107" s="30"/>
      <c r="G107" s="30"/>
      <c r="H107" s="30"/>
      <c r="I107" s="41"/>
      <c r="J107" s="1"/>
      <c r="K107" s="1"/>
    </row>
    <row r="108" spans="2:11" x14ac:dyDescent="0.25">
      <c r="B108" s="29"/>
      <c r="C108" s="29"/>
      <c r="D108" s="30"/>
      <c r="E108" s="30"/>
      <c r="F108" s="30"/>
      <c r="G108" s="30"/>
      <c r="H108" s="30"/>
      <c r="I108" s="41"/>
      <c r="J108" s="1"/>
      <c r="K108" s="1"/>
    </row>
    <row r="109" spans="2:11" x14ac:dyDescent="0.25">
      <c r="B109" s="29"/>
      <c r="C109" s="29"/>
      <c r="D109" s="30"/>
      <c r="E109" s="30"/>
      <c r="F109" s="30"/>
      <c r="G109" s="30"/>
      <c r="H109" s="30"/>
      <c r="I109" s="41"/>
      <c r="J109" s="1"/>
      <c r="K109" s="1"/>
    </row>
    <row r="110" spans="2:11" x14ac:dyDescent="0.25">
      <c r="B110" s="29"/>
      <c r="C110" s="29"/>
      <c r="D110" s="30"/>
      <c r="E110" s="30"/>
      <c r="F110" s="30"/>
      <c r="G110" s="30"/>
      <c r="H110" s="30"/>
      <c r="I110" s="41"/>
      <c r="J110" s="1"/>
      <c r="K110" s="1"/>
    </row>
    <row r="111" spans="2:11" x14ac:dyDescent="0.25">
      <c r="B111" s="29"/>
      <c r="C111" s="29"/>
      <c r="D111" s="30"/>
      <c r="E111" s="30"/>
      <c r="F111" s="30"/>
      <c r="G111" s="30"/>
      <c r="H111" s="30"/>
      <c r="I111" s="41"/>
      <c r="J111" s="1"/>
      <c r="K111" s="1"/>
    </row>
    <row r="112" spans="2:11" ht="31.5" customHeight="1" x14ac:dyDescent="0.25">
      <c r="B112" s="29"/>
      <c r="C112" s="29"/>
      <c r="D112" s="30"/>
      <c r="E112" s="30"/>
      <c r="F112" s="30"/>
      <c r="G112" s="30"/>
      <c r="H112" s="30"/>
      <c r="I112" s="41"/>
      <c r="J112" s="1"/>
      <c r="K112" s="1"/>
    </row>
    <row r="113" spans="2:11" x14ac:dyDescent="0.25">
      <c r="B113" s="29"/>
      <c r="C113" s="29"/>
      <c r="D113" s="30"/>
      <c r="E113" s="30"/>
      <c r="F113" s="30"/>
      <c r="G113" s="30"/>
      <c r="H113" s="30"/>
      <c r="I113" s="41"/>
      <c r="J113" s="1"/>
      <c r="K113" s="1"/>
    </row>
    <row r="114" spans="2:11" x14ac:dyDescent="0.25">
      <c r="B114" s="29"/>
      <c r="C114" s="29"/>
      <c r="D114" s="30"/>
      <c r="E114" s="30"/>
      <c r="F114" s="30"/>
      <c r="G114" s="30"/>
      <c r="H114" s="30"/>
      <c r="I114" s="41"/>
      <c r="J114" s="1"/>
      <c r="K114" s="1"/>
    </row>
    <row r="115" spans="2:11" x14ac:dyDescent="0.25">
      <c r="B115" s="29"/>
      <c r="C115" s="29"/>
      <c r="D115" s="30"/>
      <c r="E115" s="30"/>
      <c r="F115" s="30"/>
      <c r="G115" s="30"/>
      <c r="H115" s="30"/>
      <c r="I115" s="41"/>
      <c r="J115" s="1"/>
      <c r="K115" s="1"/>
    </row>
    <row r="116" spans="2:11" x14ac:dyDescent="0.25">
      <c r="B116" s="29"/>
      <c r="C116" s="29"/>
      <c r="D116" s="30"/>
      <c r="E116" s="30"/>
      <c r="F116" s="30"/>
      <c r="G116" s="30"/>
      <c r="H116" s="30"/>
      <c r="I116" s="41"/>
      <c r="J116" s="1"/>
      <c r="K116" s="1"/>
    </row>
    <row r="117" spans="2:11" x14ac:dyDescent="0.25">
      <c r="B117" s="29"/>
      <c r="C117" s="29"/>
      <c r="D117" s="30"/>
      <c r="E117" s="30"/>
      <c r="F117" s="30"/>
      <c r="G117" s="30"/>
      <c r="H117" s="30"/>
      <c r="I117" s="41"/>
      <c r="J117" s="1"/>
      <c r="K117" s="1"/>
    </row>
    <row r="118" spans="2:11" x14ac:dyDescent="0.25">
      <c r="B118" s="29"/>
      <c r="C118" s="29"/>
      <c r="D118" s="30"/>
      <c r="E118" s="30"/>
      <c r="F118" s="30"/>
      <c r="G118" s="30"/>
      <c r="H118" s="30"/>
      <c r="I118" s="41"/>
      <c r="J118" s="1"/>
      <c r="K118" s="1"/>
    </row>
    <row r="119" spans="2:11" x14ac:dyDescent="0.25">
      <c r="B119" s="29"/>
      <c r="C119" s="29"/>
      <c r="D119" s="30"/>
      <c r="E119" s="30"/>
      <c r="F119" s="30"/>
      <c r="G119" s="30"/>
      <c r="H119" s="30"/>
      <c r="I119" s="41"/>
      <c r="J119" s="1"/>
      <c r="K119" s="1"/>
    </row>
    <row r="120" spans="2:11" x14ac:dyDescent="0.25">
      <c r="B120" s="29"/>
      <c r="C120" s="29"/>
      <c r="D120" s="30"/>
      <c r="E120" s="30"/>
      <c r="F120" s="30"/>
      <c r="G120" s="30"/>
      <c r="H120" s="30"/>
      <c r="I120" s="41"/>
      <c r="J120" s="1"/>
      <c r="K120" s="1"/>
    </row>
    <row r="121" spans="2:11" x14ac:dyDescent="0.25">
      <c r="B121" s="29"/>
      <c r="C121" s="29"/>
      <c r="D121" s="30"/>
      <c r="E121" s="30"/>
      <c r="F121" s="30"/>
      <c r="G121" s="30"/>
      <c r="H121" s="30"/>
      <c r="I121" s="41"/>
      <c r="J121" s="1"/>
      <c r="K121" s="1"/>
    </row>
    <row r="122" spans="2:11" x14ac:dyDescent="0.25">
      <c r="B122" s="29"/>
      <c r="C122" s="29"/>
      <c r="D122" s="30"/>
      <c r="E122" s="30"/>
      <c r="F122" s="30"/>
      <c r="G122" s="30"/>
      <c r="H122" s="30"/>
      <c r="I122" s="41"/>
      <c r="J122" s="1"/>
      <c r="K122" s="1"/>
    </row>
    <row r="123" spans="2:11" x14ac:dyDescent="0.25">
      <c r="B123" s="29"/>
      <c r="C123" s="29"/>
      <c r="D123" s="30"/>
      <c r="E123" s="30"/>
      <c r="F123" s="30"/>
      <c r="G123" s="30"/>
      <c r="H123" s="30"/>
      <c r="I123" s="41"/>
      <c r="J123" s="1"/>
      <c r="K123" s="1"/>
    </row>
    <row r="124" spans="2:11" x14ac:dyDescent="0.25">
      <c r="B124" s="29"/>
      <c r="C124" s="29"/>
      <c r="D124" s="30"/>
      <c r="E124" s="30"/>
      <c r="F124" s="30"/>
      <c r="G124" s="30"/>
      <c r="H124" s="30"/>
      <c r="I124" s="41"/>
      <c r="J124" s="1"/>
      <c r="K124" s="1"/>
    </row>
    <row r="125" spans="2:11" x14ac:dyDescent="0.25">
      <c r="B125" s="29"/>
      <c r="C125" s="29"/>
      <c r="D125" s="30"/>
      <c r="E125" s="30"/>
      <c r="F125" s="30"/>
      <c r="G125" s="30"/>
      <c r="H125" s="30"/>
      <c r="I125" s="41"/>
      <c r="J125" s="1"/>
      <c r="K125" s="1"/>
    </row>
    <row r="126" spans="2:11" x14ac:dyDescent="0.25">
      <c r="B126" s="29"/>
      <c r="C126" s="29"/>
      <c r="D126" s="30"/>
      <c r="E126" s="30"/>
      <c r="F126" s="30"/>
      <c r="G126" s="30"/>
      <c r="H126" s="30"/>
      <c r="I126" s="41"/>
      <c r="J126" s="1"/>
      <c r="K126" s="1"/>
    </row>
    <row r="127" spans="2:11" x14ac:dyDescent="0.25">
      <c r="B127" s="29"/>
      <c r="C127" s="29"/>
      <c r="D127" s="30"/>
      <c r="E127" s="30"/>
      <c r="F127" s="30"/>
      <c r="G127" s="30"/>
      <c r="H127" s="30"/>
      <c r="I127" s="41"/>
      <c r="J127" s="1"/>
      <c r="K127" s="1"/>
    </row>
    <row r="128" spans="2:11" x14ac:dyDescent="0.25">
      <c r="B128" s="29"/>
      <c r="C128" s="29"/>
      <c r="D128" s="30"/>
      <c r="E128" s="30"/>
      <c r="F128" s="30"/>
      <c r="G128" s="30"/>
      <c r="H128" s="30"/>
      <c r="I128" s="41"/>
      <c r="J128" s="1"/>
      <c r="K128" s="1"/>
    </row>
    <row r="129" spans="2:11" x14ac:dyDescent="0.25">
      <c r="B129" s="29"/>
      <c r="C129" s="29"/>
      <c r="D129" s="30"/>
      <c r="E129" s="30"/>
      <c r="F129" s="30"/>
      <c r="G129" s="30"/>
      <c r="H129" s="30"/>
      <c r="I129" s="41"/>
      <c r="J129" s="1"/>
      <c r="K129" s="1"/>
    </row>
    <row r="130" spans="2:11" x14ac:dyDescent="0.25">
      <c r="B130" s="29"/>
      <c r="C130" s="29"/>
      <c r="D130" s="30"/>
      <c r="E130" s="30"/>
      <c r="F130" s="30"/>
      <c r="G130" s="30"/>
      <c r="H130" s="30"/>
      <c r="I130" s="41"/>
      <c r="J130" s="1"/>
      <c r="K130" s="1"/>
    </row>
    <row r="131" spans="2:11" x14ac:dyDescent="0.25">
      <c r="B131" s="29"/>
      <c r="C131" s="29"/>
      <c r="D131" s="30"/>
      <c r="E131" s="30"/>
      <c r="F131" s="30"/>
      <c r="G131" s="30"/>
      <c r="H131" s="30"/>
      <c r="I131" s="41"/>
      <c r="J131" s="1"/>
      <c r="K131" s="1"/>
    </row>
    <row r="132" spans="2:11" x14ac:dyDescent="0.25">
      <c r="B132" s="29"/>
      <c r="C132" s="29"/>
      <c r="D132" s="30"/>
      <c r="E132" s="30"/>
      <c r="F132" s="30"/>
      <c r="G132" s="30"/>
      <c r="H132" s="30"/>
      <c r="I132" s="41"/>
      <c r="J132" s="1"/>
      <c r="K132" s="1"/>
    </row>
    <row r="133" spans="2:11" x14ac:dyDescent="0.25">
      <c r="B133" s="29"/>
      <c r="C133" s="29"/>
      <c r="D133" s="30"/>
      <c r="E133" s="30"/>
      <c r="F133" s="30"/>
      <c r="G133" s="30"/>
      <c r="H133" s="30"/>
      <c r="I133" s="41"/>
      <c r="J133" s="1"/>
      <c r="K133" s="1"/>
    </row>
    <row r="134" spans="2:11" x14ac:dyDescent="0.25">
      <c r="B134" s="29"/>
      <c r="C134" s="29"/>
      <c r="D134" s="30"/>
      <c r="E134" s="30"/>
      <c r="F134" s="30"/>
      <c r="G134" s="30"/>
      <c r="H134" s="30"/>
      <c r="I134" s="41"/>
      <c r="J134" s="1"/>
      <c r="K134" s="1"/>
    </row>
    <row r="135" spans="2:11" x14ac:dyDescent="0.25">
      <c r="B135" s="29"/>
      <c r="C135" s="29"/>
      <c r="D135" s="30"/>
      <c r="E135" s="30"/>
      <c r="F135" s="30"/>
      <c r="G135" s="30"/>
      <c r="H135" s="30"/>
      <c r="I135" s="41"/>
      <c r="J135" s="1"/>
      <c r="K135" s="1"/>
    </row>
    <row r="136" spans="2:11" x14ac:dyDescent="0.25">
      <c r="B136" s="29"/>
      <c r="C136" s="29"/>
      <c r="D136" s="30"/>
      <c r="E136" s="30"/>
      <c r="F136" s="30"/>
      <c r="G136" s="30"/>
      <c r="H136" s="30"/>
      <c r="I136" s="41"/>
      <c r="J136" s="1"/>
      <c r="K136" s="1"/>
    </row>
    <row r="137" spans="2:11" x14ac:dyDescent="0.25">
      <c r="B137" s="29"/>
      <c r="C137" s="29"/>
      <c r="D137" s="30"/>
      <c r="E137" s="30"/>
      <c r="F137" s="30"/>
      <c r="G137" s="30"/>
      <c r="H137" s="30"/>
      <c r="I137" s="41"/>
      <c r="J137" s="1"/>
      <c r="K137" s="1"/>
    </row>
    <row r="138" spans="2:11" x14ac:dyDescent="0.25">
      <c r="B138" s="29"/>
      <c r="C138" s="29"/>
      <c r="D138" s="30"/>
      <c r="E138" s="30"/>
      <c r="F138" s="30"/>
      <c r="G138" s="30"/>
      <c r="H138" s="30"/>
      <c r="I138" s="41"/>
      <c r="J138" s="1"/>
      <c r="K138" s="1"/>
    </row>
    <row r="139" spans="2:11" x14ac:dyDescent="0.25">
      <c r="B139" s="29"/>
      <c r="C139" s="29"/>
      <c r="D139" s="30"/>
      <c r="E139" s="30"/>
      <c r="F139" s="30"/>
      <c r="G139" s="30"/>
      <c r="H139" s="30"/>
      <c r="I139" s="41"/>
      <c r="J139" s="1"/>
      <c r="K139" s="1"/>
    </row>
    <row r="140" spans="2:11" x14ac:dyDescent="0.25">
      <c r="B140" s="29"/>
      <c r="C140" s="29"/>
      <c r="D140" s="30"/>
      <c r="E140" s="30"/>
      <c r="F140" s="30"/>
      <c r="G140" s="30"/>
      <c r="H140" s="30"/>
      <c r="I140" s="41"/>
      <c r="J140" s="1"/>
      <c r="K140" s="1"/>
    </row>
    <row r="141" spans="2:11" x14ac:dyDescent="0.25">
      <c r="B141" s="29"/>
      <c r="C141" s="29"/>
      <c r="D141" s="30"/>
      <c r="E141" s="30"/>
      <c r="F141" s="30"/>
      <c r="G141" s="30"/>
      <c r="H141" s="30"/>
      <c r="I141" s="41"/>
      <c r="J141" s="1"/>
      <c r="K141" s="1"/>
    </row>
    <row r="142" spans="2:11" x14ac:dyDescent="0.25">
      <c r="B142" s="29"/>
      <c r="C142" s="29"/>
      <c r="D142" s="30"/>
      <c r="E142" s="30"/>
      <c r="F142" s="30"/>
      <c r="G142" s="30"/>
      <c r="H142" s="30"/>
      <c r="I142" s="41"/>
      <c r="J142" s="1"/>
      <c r="K142" s="1"/>
    </row>
    <row r="143" spans="2:11" x14ac:dyDescent="0.25">
      <c r="B143" s="29"/>
      <c r="C143" s="29"/>
      <c r="D143" s="30"/>
      <c r="E143" s="30"/>
      <c r="F143" s="30"/>
      <c r="G143" s="30"/>
      <c r="H143" s="30"/>
      <c r="I143" s="41"/>
      <c r="J143" s="1"/>
      <c r="K143" s="1"/>
    </row>
    <row r="144" spans="2:11" x14ac:dyDescent="0.25">
      <c r="B144" s="29"/>
      <c r="C144" s="29"/>
      <c r="D144" s="30"/>
      <c r="E144" s="30"/>
      <c r="F144" s="30"/>
      <c r="G144" s="30"/>
      <c r="H144" s="30"/>
      <c r="I144" s="41"/>
      <c r="J144" s="1"/>
      <c r="K144" s="1"/>
    </row>
    <row r="145" spans="2:11" x14ac:dyDescent="0.25">
      <c r="B145" s="29"/>
      <c r="C145" s="29"/>
      <c r="D145" s="30"/>
      <c r="E145" s="30"/>
      <c r="F145" s="30"/>
      <c r="G145" s="30"/>
      <c r="H145" s="30"/>
      <c r="I145" s="41"/>
      <c r="J145" s="1"/>
      <c r="K145" s="1"/>
    </row>
    <row r="146" spans="2:11" x14ac:dyDescent="0.25">
      <c r="B146" s="29"/>
      <c r="C146" s="29"/>
      <c r="D146" s="30"/>
      <c r="E146" s="30"/>
      <c r="F146" s="30"/>
      <c r="G146" s="30"/>
      <c r="H146" s="30"/>
      <c r="I146" s="41"/>
      <c r="J146" s="1"/>
      <c r="K146" s="1"/>
    </row>
    <row r="147" spans="2:11" x14ac:dyDescent="0.25">
      <c r="B147" s="29"/>
      <c r="C147" s="29"/>
      <c r="D147" s="30"/>
      <c r="E147" s="30"/>
      <c r="F147" s="30"/>
      <c r="G147" s="30"/>
      <c r="H147" s="30"/>
      <c r="I147" s="41"/>
      <c r="J147" s="1"/>
      <c r="K147" s="1"/>
    </row>
    <row r="148" spans="2:11" x14ac:dyDescent="0.25">
      <c r="B148" s="29"/>
      <c r="C148" s="29"/>
      <c r="D148" s="30"/>
      <c r="E148" s="30"/>
      <c r="F148" s="30"/>
      <c r="G148" s="30"/>
      <c r="H148" s="30"/>
      <c r="I148" s="41"/>
      <c r="J148" s="1"/>
      <c r="K148" s="1"/>
    </row>
    <row r="149" spans="2:11" x14ac:dyDescent="0.25">
      <c r="B149" s="29"/>
      <c r="C149" s="29"/>
      <c r="D149" s="30"/>
      <c r="E149" s="30"/>
      <c r="F149" s="30"/>
      <c r="G149" s="30"/>
      <c r="H149" s="30"/>
      <c r="I149" s="41"/>
      <c r="J149" s="1"/>
      <c r="K149" s="1"/>
    </row>
    <row r="150" spans="2:11" x14ac:dyDescent="0.25">
      <c r="B150" s="29"/>
      <c r="C150" s="29"/>
      <c r="D150" s="30"/>
      <c r="E150" s="30"/>
      <c r="F150" s="30"/>
      <c r="G150" s="30"/>
      <c r="H150" s="30"/>
      <c r="I150" s="41"/>
      <c r="J150" s="1"/>
      <c r="K150" s="1"/>
    </row>
    <row r="151" spans="2:11" x14ac:dyDescent="0.25">
      <c r="B151" s="29"/>
      <c r="C151" s="29"/>
      <c r="D151" s="30"/>
      <c r="E151" s="30"/>
      <c r="F151" s="30"/>
      <c r="G151" s="30"/>
      <c r="H151" s="30"/>
      <c r="I151" s="41"/>
      <c r="J151" s="1"/>
      <c r="K151" s="1"/>
    </row>
    <row r="152" spans="2:11" x14ac:dyDescent="0.25">
      <c r="B152" s="29"/>
      <c r="C152" s="29"/>
      <c r="D152" s="30"/>
      <c r="E152" s="30"/>
      <c r="F152" s="30"/>
      <c r="G152" s="30"/>
      <c r="H152" s="30"/>
      <c r="I152" s="41"/>
      <c r="J152" s="1"/>
      <c r="K152" s="1"/>
    </row>
    <row r="153" spans="2:11" x14ac:dyDescent="0.25">
      <c r="B153" s="29"/>
      <c r="C153" s="29"/>
      <c r="D153" s="30"/>
      <c r="E153" s="30"/>
      <c r="F153" s="30"/>
      <c r="G153" s="30"/>
      <c r="H153" s="30"/>
      <c r="I153" s="41"/>
      <c r="J153" s="1"/>
      <c r="K153" s="1"/>
    </row>
    <row r="154" spans="2:11" x14ac:dyDescent="0.25">
      <c r="B154" s="29"/>
      <c r="C154" s="29"/>
      <c r="D154" s="30"/>
      <c r="E154" s="30"/>
      <c r="F154" s="30"/>
      <c r="G154" s="30"/>
      <c r="H154" s="30"/>
      <c r="I154" s="41"/>
      <c r="J154" s="1"/>
      <c r="K154" s="1"/>
    </row>
    <row r="155" spans="2:11" x14ac:dyDescent="0.25">
      <c r="B155" s="29"/>
      <c r="C155" s="29"/>
      <c r="D155" s="30"/>
      <c r="E155" s="30"/>
      <c r="F155" s="30"/>
      <c r="G155" s="30"/>
      <c r="H155" s="30"/>
      <c r="I155" s="41"/>
      <c r="J155" s="1"/>
      <c r="K155" s="1"/>
    </row>
    <row r="156" spans="2:11" x14ac:dyDescent="0.25">
      <c r="B156" s="29"/>
      <c r="C156" s="29"/>
      <c r="D156" s="30"/>
      <c r="E156" s="30"/>
      <c r="F156" s="30"/>
      <c r="G156" s="30"/>
      <c r="H156" s="30"/>
      <c r="I156" s="41"/>
      <c r="J156" s="1"/>
      <c r="K156" s="1"/>
    </row>
    <row r="157" spans="2:11" x14ac:dyDescent="0.25">
      <c r="B157" s="29"/>
      <c r="C157" s="29"/>
      <c r="D157" s="30"/>
      <c r="E157" s="30"/>
      <c r="F157" s="30"/>
      <c r="G157" s="30"/>
      <c r="H157" s="30"/>
      <c r="I157" s="41"/>
      <c r="J157" s="1"/>
      <c r="K157" s="1"/>
    </row>
    <row r="158" spans="2:11" x14ac:dyDescent="0.25">
      <c r="B158" s="29"/>
      <c r="C158" s="29"/>
      <c r="D158" s="30"/>
      <c r="E158" s="30"/>
      <c r="F158" s="30"/>
      <c r="G158" s="30"/>
      <c r="H158" s="30"/>
      <c r="I158" s="41"/>
      <c r="J158" s="1"/>
      <c r="K158" s="1"/>
    </row>
    <row r="159" spans="2:11" x14ac:dyDescent="0.25">
      <c r="B159" s="29"/>
      <c r="C159" s="29"/>
      <c r="D159" s="30"/>
      <c r="E159" s="30"/>
      <c r="F159" s="30"/>
      <c r="G159" s="30"/>
      <c r="H159" s="30"/>
      <c r="I159" s="41"/>
      <c r="J159" s="1"/>
      <c r="K159" s="1"/>
    </row>
    <row r="160" spans="2:11" x14ac:dyDescent="0.25">
      <c r="B160" s="29"/>
      <c r="C160" s="29"/>
      <c r="D160" s="30"/>
      <c r="E160" s="30"/>
      <c r="F160" s="30"/>
      <c r="G160" s="30"/>
      <c r="H160" s="30"/>
      <c r="I160" s="41"/>
      <c r="J160" s="1"/>
      <c r="K160" s="1"/>
    </row>
    <row r="161" spans="2:11" x14ac:dyDescent="0.25">
      <c r="B161" s="29"/>
      <c r="C161" s="29"/>
      <c r="D161" s="30"/>
      <c r="E161" s="30"/>
      <c r="F161" s="30"/>
      <c r="G161" s="30"/>
      <c r="H161" s="30"/>
      <c r="I161" s="41"/>
      <c r="J161" s="1"/>
      <c r="K161" s="1"/>
    </row>
    <row r="162" spans="2:11" x14ac:dyDescent="0.25">
      <c r="B162" s="29"/>
      <c r="C162" s="29"/>
      <c r="D162" s="30"/>
      <c r="E162" s="30"/>
      <c r="F162" s="30"/>
      <c r="G162" s="30"/>
      <c r="H162" s="30"/>
      <c r="I162" s="41"/>
      <c r="J162" s="1"/>
      <c r="K162" s="1"/>
    </row>
    <row r="163" spans="2:11" x14ac:dyDescent="0.25">
      <c r="B163" s="29"/>
      <c r="C163" s="29"/>
      <c r="D163" s="30"/>
      <c r="E163" s="30"/>
      <c r="F163" s="30"/>
      <c r="G163" s="30"/>
      <c r="H163" s="30"/>
      <c r="I163" s="41"/>
      <c r="J163" s="1"/>
      <c r="K163" s="1"/>
    </row>
    <row r="164" spans="2:11" x14ac:dyDescent="0.25">
      <c r="B164" s="29"/>
      <c r="C164" s="29"/>
      <c r="D164" s="30"/>
      <c r="E164" s="30"/>
      <c r="F164" s="30"/>
      <c r="G164" s="30"/>
      <c r="H164" s="30"/>
      <c r="I164" s="41"/>
      <c r="J164" s="1"/>
      <c r="K164" s="1"/>
    </row>
    <row r="165" spans="2:11" x14ac:dyDescent="0.25">
      <c r="B165" s="29"/>
      <c r="C165" s="29"/>
      <c r="D165" s="30"/>
      <c r="E165" s="30"/>
      <c r="F165" s="30"/>
      <c r="G165" s="30"/>
      <c r="H165" s="30"/>
      <c r="I165" s="41"/>
      <c r="J165" s="1"/>
      <c r="K165" s="1"/>
    </row>
    <row r="166" spans="2:11" x14ac:dyDescent="0.25">
      <c r="B166" s="29"/>
      <c r="C166" s="29"/>
      <c r="D166" s="30"/>
      <c r="E166" s="30"/>
      <c r="F166" s="30"/>
      <c r="G166" s="30"/>
      <c r="H166" s="30"/>
      <c r="I166" s="41"/>
      <c r="J166" s="1"/>
      <c r="K166" s="1"/>
    </row>
    <row r="167" spans="2:11" x14ac:dyDescent="0.25">
      <c r="B167" s="29"/>
      <c r="C167" s="29"/>
      <c r="D167" s="30"/>
      <c r="E167" s="30"/>
      <c r="F167" s="30"/>
      <c r="G167" s="30"/>
      <c r="H167" s="30"/>
      <c r="I167" s="41"/>
      <c r="J167" s="1"/>
      <c r="K167" s="1"/>
    </row>
    <row r="168" spans="2:11" x14ac:dyDescent="0.25">
      <c r="B168" s="29"/>
      <c r="C168" s="29"/>
      <c r="D168" s="30"/>
      <c r="E168" s="30"/>
      <c r="F168" s="30"/>
      <c r="G168" s="30"/>
      <c r="H168" s="30"/>
      <c r="I168" s="41"/>
      <c r="J168" s="1"/>
      <c r="K168" s="1"/>
    </row>
  </sheetData>
  <mergeCells count="37">
    <mergeCell ref="A1:O1"/>
    <mergeCell ref="B3:D3"/>
    <mergeCell ref="M3:O3"/>
    <mergeCell ref="B4:D4"/>
    <mergeCell ref="M4:O4"/>
    <mergeCell ref="B5:D5"/>
    <mergeCell ref="M5:O5"/>
    <mergeCell ref="L19:L20"/>
    <mergeCell ref="M19:N19"/>
    <mergeCell ref="L6:O6"/>
    <mergeCell ref="A7:O7"/>
    <mergeCell ref="H12:I12"/>
    <mergeCell ref="H13:I13"/>
    <mergeCell ref="C13:G13"/>
    <mergeCell ref="C14:G14"/>
    <mergeCell ref="H14:I14"/>
    <mergeCell ref="B6:D6"/>
    <mergeCell ref="A8:O8"/>
    <mergeCell ref="K18:N18"/>
    <mergeCell ref="J18:J20"/>
    <mergeCell ref="K19:K20"/>
    <mergeCell ref="A90:E90"/>
    <mergeCell ref="A87:E87"/>
    <mergeCell ref="I18:I19"/>
    <mergeCell ref="A18:A20"/>
    <mergeCell ref="B18:B20"/>
    <mergeCell ref="C18:C20"/>
    <mergeCell ref="D18:E19"/>
    <mergeCell ref="F18:G19"/>
    <mergeCell ref="A83:B83"/>
    <mergeCell ref="A86:B86"/>
    <mergeCell ref="H18:H19"/>
    <mergeCell ref="A9:O9"/>
    <mergeCell ref="C11:D12"/>
    <mergeCell ref="H11:I11"/>
    <mergeCell ref="E12:G12"/>
    <mergeCell ref="O18:O20"/>
  </mergeCells>
  <phoneticPr fontId="27" type="noConversion"/>
  <dataValidations count="2">
    <dataValidation type="textLength" operator="lessThanOrEqual" allowBlank="1" showInputMessage="1" showErrorMessage="1" errorTitle="Ошибка" error="Допускается ввод не более 900 символов!" sqref="B70 B54 B52 B56:B64">
      <formula1>900</formula1>
    </dataValidation>
    <dataValidation type="decimal" allowBlank="1" showErrorMessage="1" errorTitle="Ошибка" error="Допускается ввод только неотрицательных чисел!" sqref="I77:I79">
      <formula1>0</formula1>
      <formula2>9.99999999999999E+23</formula2>
    </dataValidation>
  </dataValidations>
  <hyperlinks>
    <hyperlink ref="H12" r:id="rId1"/>
  </hyperlinks>
  <printOptions horizontalCentered="1"/>
  <pageMargins left="0.70866141732283472" right="0" top="0.74803149606299213" bottom="0" header="0.31496062992125984" footer="0.31496062992125984"/>
  <pageSetup paperSize="8" scale="37" orientation="portrait" r:id="rId2"/>
  <ignoredErrors>
    <ignoredError sqref="A38:A41 A34:A36 A65 A51 A7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8"/>
  <sheetViews>
    <sheetView zoomScale="70" zoomScaleNormal="70" workbookViewId="0">
      <selection activeCell="H27" activeCellId="1" sqref="H10 H27"/>
    </sheetView>
  </sheetViews>
  <sheetFormatPr defaultRowHeight="15.75" x14ac:dyDescent="0.25"/>
  <cols>
    <col min="1" max="1" width="9" style="1" customWidth="1"/>
    <col min="2" max="2" width="36.875" style="1" bestFit="1" customWidth="1"/>
    <col min="3" max="3" width="12.5" style="1" customWidth="1"/>
    <col min="4" max="4" width="5.25" style="1" customWidth="1"/>
    <col min="5" max="5" width="12.5" style="8" customWidth="1"/>
    <col min="6" max="6" width="13.375" style="8" customWidth="1"/>
    <col min="7" max="7" width="7.5" style="8" customWidth="1"/>
    <col min="8" max="8" width="12.5" style="1" customWidth="1"/>
    <col min="9" max="9" width="5.25" style="1" customWidth="1"/>
    <col min="10" max="10" width="12.5" style="1" customWidth="1"/>
    <col min="11" max="11" width="10.25" style="1" customWidth="1"/>
    <col min="12" max="12" width="7.75" style="1" customWidth="1"/>
    <col min="13" max="13" width="11.5" style="1" customWidth="1"/>
    <col min="14" max="14" width="12.5" style="1" bestFit="1" customWidth="1"/>
    <col min="15" max="15" width="6.375" style="1" customWidth="1"/>
    <col min="16" max="16" width="6.5" style="1" customWidth="1"/>
    <col min="17" max="17" width="7.5" style="1" customWidth="1"/>
    <col min="18" max="18" width="9" style="1" customWidth="1"/>
    <col min="19" max="19" width="6.125" style="1" customWidth="1"/>
    <col min="20" max="20" width="7.5" style="1" customWidth="1"/>
    <col min="21" max="21" width="7.625" style="1" customWidth="1"/>
    <col min="22" max="22" width="7.75" style="1" customWidth="1"/>
    <col min="23" max="23" width="10.125" style="1" bestFit="1" customWidth="1"/>
    <col min="24" max="24" width="12" style="1" customWidth="1"/>
    <col min="25" max="25" width="10.25" style="1" bestFit="1" customWidth="1"/>
    <col min="26" max="26" width="8.75" style="1" bestFit="1" customWidth="1"/>
    <col min="27" max="27" width="7.75" style="1" customWidth="1"/>
    <col min="28" max="28" width="9.125" style="1" customWidth="1"/>
    <col min="29" max="29" width="9.875" style="1" customWidth="1"/>
    <col min="30" max="30" width="7.75" style="1" customWidth="1"/>
    <col min="31" max="31" width="9.375" style="1" customWidth="1"/>
    <col min="32" max="32" width="9" style="1" customWidth="1"/>
    <col min="33" max="33" width="7.5" style="1" customWidth="1"/>
    <col min="34" max="34" width="7.125" style="1" customWidth="1"/>
    <col min="35" max="35" width="8.125" style="1" customWidth="1"/>
    <col min="36" max="36" width="10.25" style="1" customWidth="1"/>
    <col min="37" max="16384" width="9" style="1"/>
  </cols>
  <sheetData>
    <row r="1" spans="1:36" s="71" customFormat="1" x14ac:dyDescent="0.25">
      <c r="A1" s="133" t="s">
        <v>110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4"/>
      <c r="AI1" s="134"/>
      <c r="AJ1" s="134"/>
    </row>
    <row r="2" spans="1:36" s="71" customFormat="1" ht="15" x14ac:dyDescent="0.25"/>
    <row r="3" spans="1:36" s="71" customFormat="1" ht="15" x14ac:dyDescent="0.25">
      <c r="AC3" s="118" t="s">
        <v>126</v>
      </c>
      <c r="AD3" s="118"/>
      <c r="AE3" s="118"/>
      <c r="AF3" s="118"/>
      <c r="AG3" s="118"/>
      <c r="AH3" s="118"/>
      <c r="AI3" s="118"/>
      <c r="AJ3" s="118"/>
    </row>
    <row r="4" spans="1:36" s="71" customFormat="1" ht="15" x14ac:dyDescent="0.25"/>
    <row r="5" spans="1:36" s="76" customFormat="1" ht="14.25" x14ac:dyDescent="0.2">
      <c r="A5" s="77" t="s">
        <v>127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</row>
    <row r="6" spans="1:36" ht="16.5" thickBot="1" x14ac:dyDescent="0.3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</row>
    <row r="7" spans="1:36" x14ac:dyDescent="0.25">
      <c r="A7" s="137" t="s">
        <v>76</v>
      </c>
      <c r="B7" s="139" t="s">
        <v>10</v>
      </c>
      <c r="C7" s="141" t="s">
        <v>28</v>
      </c>
      <c r="D7" s="142"/>
      <c r="E7" s="142"/>
      <c r="F7" s="142"/>
      <c r="G7" s="143"/>
      <c r="H7" s="141" t="s">
        <v>29</v>
      </c>
      <c r="I7" s="142"/>
      <c r="J7" s="142"/>
      <c r="K7" s="142"/>
      <c r="L7" s="143"/>
      <c r="M7" s="141" t="s">
        <v>30</v>
      </c>
      <c r="N7" s="142"/>
      <c r="O7" s="142"/>
      <c r="P7" s="142"/>
      <c r="Q7" s="143"/>
      <c r="R7" s="141" t="s">
        <v>31</v>
      </c>
      <c r="S7" s="142"/>
      <c r="T7" s="142"/>
      <c r="U7" s="142"/>
      <c r="V7" s="143"/>
      <c r="W7" s="147" t="s">
        <v>11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9"/>
    </row>
    <row r="8" spans="1:36" ht="16.5" thickBot="1" x14ac:dyDescent="0.3">
      <c r="A8" s="138"/>
      <c r="B8" s="140"/>
      <c r="C8" s="144"/>
      <c r="D8" s="145"/>
      <c r="E8" s="145"/>
      <c r="F8" s="145"/>
      <c r="G8" s="146"/>
      <c r="H8" s="144"/>
      <c r="I8" s="145"/>
      <c r="J8" s="145"/>
      <c r="K8" s="145"/>
      <c r="L8" s="146"/>
      <c r="M8" s="144"/>
      <c r="N8" s="145"/>
      <c r="O8" s="145"/>
      <c r="P8" s="145"/>
      <c r="Q8" s="146"/>
      <c r="R8" s="144"/>
      <c r="S8" s="145"/>
      <c r="T8" s="145"/>
      <c r="U8" s="145"/>
      <c r="V8" s="146"/>
      <c r="W8" s="150" t="s">
        <v>32</v>
      </c>
      <c r="X8" s="151"/>
      <c r="Y8" s="151"/>
      <c r="Z8" s="152"/>
      <c r="AA8" s="153" t="s">
        <v>12</v>
      </c>
      <c r="AB8" s="154"/>
      <c r="AC8" s="154"/>
      <c r="AD8" s="155"/>
      <c r="AE8" s="153" t="s">
        <v>13</v>
      </c>
      <c r="AF8" s="154"/>
      <c r="AG8" s="154"/>
      <c r="AH8" s="154"/>
      <c r="AI8" s="155"/>
      <c r="AJ8" s="156" t="s">
        <v>34</v>
      </c>
    </row>
    <row r="9" spans="1:36" ht="94.5" x14ac:dyDescent="0.25">
      <c r="A9" s="23"/>
      <c r="B9" s="22" t="s">
        <v>82</v>
      </c>
      <c r="C9" s="4" t="s">
        <v>22</v>
      </c>
      <c r="D9" s="4" t="s">
        <v>23</v>
      </c>
      <c r="E9" s="4" t="s">
        <v>24</v>
      </c>
      <c r="F9" s="4" t="s">
        <v>25</v>
      </c>
      <c r="G9" s="4" t="s">
        <v>26</v>
      </c>
      <c r="H9" s="4" t="s">
        <v>22</v>
      </c>
      <c r="I9" s="4" t="s">
        <v>23</v>
      </c>
      <c r="J9" s="4" t="s">
        <v>24</v>
      </c>
      <c r="K9" s="4" t="s">
        <v>25</v>
      </c>
      <c r="L9" s="4" t="s">
        <v>26</v>
      </c>
      <c r="M9" s="4" t="s">
        <v>22</v>
      </c>
      <c r="N9" s="4" t="s">
        <v>23</v>
      </c>
      <c r="O9" s="4" t="s">
        <v>24</v>
      </c>
      <c r="P9" s="4" t="s">
        <v>25</v>
      </c>
      <c r="Q9" s="4" t="s">
        <v>26</v>
      </c>
      <c r="R9" s="4" t="s">
        <v>22</v>
      </c>
      <c r="S9" s="4" t="s">
        <v>23</v>
      </c>
      <c r="T9" s="4" t="s">
        <v>24</v>
      </c>
      <c r="U9" s="4" t="s">
        <v>25</v>
      </c>
      <c r="V9" s="4" t="s">
        <v>26</v>
      </c>
      <c r="W9" s="13" t="s">
        <v>14</v>
      </c>
      <c r="X9" s="17" t="s">
        <v>35</v>
      </c>
      <c r="Y9" s="4" t="s">
        <v>33</v>
      </c>
      <c r="Z9" s="4" t="s">
        <v>36</v>
      </c>
      <c r="AA9" s="14" t="s">
        <v>14</v>
      </c>
      <c r="AB9" s="15" t="s">
        <v>15</v>
      </c>
      <c r="AC9" s="15" t="s">
        <v>16</v>
      </c>
      <c r="AD9" s="15" t="s">
        <v>17</v>
      </c>
      <c r="AE9" s="14" t="s">
        <v>18</v>
      </c>
      <c r="AF9" s="15" t="s">
        <v>15</v>
      </c>
      <c r="AG9" s="16" t="s">
        <v>19</v>
      </c>
      <c r="AH9" s="16" t="s">
        <v>20</v>
      </c>
      <c r="AI9" s="15" t="s">
        <v>21</v>
      </c>
      <c r="AJ9" s="157"/>
    </row>
    <row r="10" spans="1:36" s="7" customFormat="1" x14ac:dyDescent="0.25">
      <c r="A10" s="21">
        <f>'Раздел 1'!A22</f>
        <v>1</v>
      </c>
      <c r="B10" s="21" t="str">
        <f>'Раздел 1'!B22</f>
        <v>Техническое перевооружение и реконструкция</v>
      </c>
      <c r="C10" s="32">
        <f>C11+C22+C23+C26</f>
        <v>32.354420000000005</v>
      </c>
      <c r="D10" s="32">
        <f t="shared" ref="D10:G10" si="0">D11+D22+D23+D26</f>
        <v>0</v>
      </c>
      <c r="E10" s="32">
        <f t="shared" si="0"/>
        <v>32.354420000000005</v>
      </c>
      <c r="F10" s="32">
        <f t="shared" si="0"/>
        <v>0</v>
      </c>
      <c r="G10" s="32">
        <f t="shared" si="0"/>
        <v>0</v>
      </c>
      <c r="H10" s="32">
        <f>H11+H22+H23+H26</f>
        <v>34.734029971600002</v>
      </c>
      <c r="I10" s="32">
        <f t="shared" ref="I10" si="1">I11+I22+I23+I26</f>
        <v>0</v>
      </c>
      <c r="J10" s="32">
        <f t="shared" ref="J10" si="2">J11+J22+J23+J26</f>
        <v>34.734029971600002</v>
      </c>
      <c r="K10" s="32">
        <f t="shared" ref="K10" si="3">K11+K22+K23+K26</f>
        <v>0</v>
      </c>
      <c r="L10" s="32">
        <f t="shared" ref="L10" si="4">L11+L22+L23+L26</f>
        <v>0</v>
      </c>
      <c r="M10" s="32">
        <f>M11+M22+M23+M26</f>
        <v>2.3796099716000034</v>
      </c>
      <c r="N10" s="32">
        <f t="shared" ref="N10" si="5">N11+N22+N23+N26</f>
        <v>0</v>
      </c>
      <c r="O10" s="32">
        <f t="shared" ref="O10" si="6">O11+O22+O23+O26</f>
        <v>2.3796099716000034</v>
      </c>
      <c r="P10" s="32">
        <f t="shared" ref="P10" si="7">P11+P22+P23+P26</f>
        <v>0</v>
      </c>
      <c r="Q10" s="32">
        <f t="shared" ref="Q10" si="8">Q11+Q22+Q23+Q26</f>
        <v>0</v>
      </c>
      <c r="R10" s="32">
        <f>R11+R22+R23+R26</f>
        <v>34.734029971600002</v>
      </c>
      <c r="S10" s="32">
        <f t="shared" ref="S10" si="9">S11+S22+S23+S26</f>
        <v>0</v>
      </c>
      <c r="T10" s="32">
        <f t="shared" ref="T10" si="10">T11+T22+T23+T26</f>
        <v>34.734029971600002</v>
      </c>
      <c r="U10" s="32">
        <f t="shared" ref="U10" si="11">U11+U22+U23+U26</f>
        <v>0</v>
      </c>
      <c r="V10" s="32">
        <f t="shared" ref="V10" si="12">V11+V22+V23+V26</f>
        <v>0</v>
      </c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6"/>
    </row>
    <row r="11" spans="1:36" s="7" customFormat="1" ht="25.5" x14ac:dyDescent="0.25">
      <c r="A11" s="21" t="str">
        <f>'Раздел 1'!A23</f>
        <v>1.1.</v>
      </c>
      <c r="B11" s="21" t="str">
        <f>'Раздел 1'!B23</f>
        <v>Энергосбережение и повышение энергетической эффективности</v>
      </c>
      <c r="C11" s="32">
        <f t="shared" ref="C11:C16" si="13">D11+E11+F11+G11</f>
        <v>14.011320000000001</v>
      </c>
      <c r="D11" s="32">
        <f>D12+D15</f>
        <v>0</v>
      </c>
      <c r="E11" s="32">
        <f>E12+E15</f>
        <v>14.011320000000001</v>
      </c>
      <c r="F11" s="32">
        <f>F12+F15</f>
        <v>0</v>
      </c>
      <c r="G11" s="32">
        <f>G12+G15</f>
        <v>0</v>
      </c>
      <c r="H11" s="32">
        <f t="shared" ref="H11:H16" si="14">I11+J11+K11+L11</f>
        <v>18.863539625400001</v>
      </c>
      <c r="I11" s="32">
        <f>I12+I15</f>
        <v>0</v>
      </c>
      <c r="J11" s="32">
        <f>J12+J15</f>
        <v>18.863539625400001</v>
      </c>
      <c r="K11" s="32">
        <f>K12+K15</f>
        <v>0</v>
      </c>
      <c r="L11" s="32">
        <f>L12+L15</f>
        <v>0</v>
      </c>
      <c r="M11" s="32">
        <f t="shared" ref="M11:M16" si="15">N11+O11+P11+Q11</f>
        <v>4.8522196254000018</v>
      </c>
      <c r="N11" s="32">
        <f t="shared" ref="N11:Q11" si="16">N12+N15</f>
        <v>0</v>
      </c>
      <c r="O11" s="32">
        <f t="shared" si="16"/>
        <v>4.8522196254000018</v>
      </c>
      <c r="P11" s="32">
        <f t="shared" si="16"/>
        <v>0</v>
      </c>
      <c r="Q11" s="32">
        <f t="shared" si="16"/>
        <v>0</v>
      </c>
      <c r="R11" s="32">
        <f t="shared" ref="R11:R16" si="17">S11+T11+U11+V11</f>
        <v>18.863539625400001</v>
      </c>
      <c r="S11" s="32">
        <f t="shared" ref="S11:V11" si="18">S12+S15</f>
        <v>0</v>
      </c>
      <c r="T11" s="32">
        <f t="shared" si="18"/>
        <v>18.863539625400001</v>
      </c>
      <c r="U11" s="32">
        <f t="shared" si="18"/>
        <v>0</v>
      </c>
      <c r="V11" s="32">
        <f t="shared" si="18"/>
        <v>0</v>
      </c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6"/>
    </row>
    <row r="12" spans="1:36" s="7" customFormat="1" x14ac:dyDescent="0.25">
      <c r="A12" s="21"/>
      <c r="B12" s="24" t="str">
        <f>'Раздел 1'!B24</f>
        <v>ТП-10/0,4 кВ</v>
      </c>
      <c r="C12" s="32">
        <f t="shared" si="13"/>
        <v>2.0697199999999998</v>
      </c>
      <c r="D12" s="32">
        <f t="shared" ref="D12" si="19">SUM(D13:D14)</f>
        <v>0</v>
      </c>
      <c r="E12" s="32">
        <f>SUM(E13:E14)</f>
        <v>2.0697199999999998</v>
      </c>
      <c r="F12" s="32">
        <f t="shared" ref="F12:G12" si="20">SUM(F13:F14)</f>
        <v>0</v>
      </c>
      <c r="G12" s="32">
        <f t="shared" si="20"/>
        <v>0</v>
      </c>
      <c r="H12" s="32">
        <f t="shared" si="14"/>
        <v>4.5306419071999997</v>
      </c>
      <c r="I12" s="32">
        <f t="shared" ref="I12" si="21">SUM(I13:I14)</f>
        <v>0</v>
      </c>
      <c r="J12" s="32">
        <f>SUM(J13:J14)</f>
        <v>4.5306419071999997</v>
      </c>
      <c r="K12" s="32">
        <f t="shared" ref="K12" si="22">SUM(K13:K14)</f>
        <v>0</v>
      </c>
      <c r="L12" s="32">
        <f t="shared" ref="L12" si="23">SUM(L13:L14)</f>
        <v>0</v>
      </c>
      <c r="M12" s="32">
        <f t="shared" si="15"/>
        <v>2.4609219072000004</v>
      </c>
      <c r="N12" s="32">
        <f t="shared" ref="N12:O12" si="24">SUM(N13:N14)</f>
        <v>0</v>
      </c>
      <c r="O12" s="32">
        <f t="shared" si="24"/>
        <v>2.4609219072000004</v>
      </c>
      <c r="P12" s="32">
        <f t="shared" ref="P12" si="25">SUM(P13:P14)</f>
        <v>0</v>
      </c>
      <c r="Q12" s="32">
        <f t="shared" ref="Q12" si="26">SUM(Q13:Q14)</f>
        <v>0</v>
      </c>
      <c r="R12" s="32">
        <f t="shared" si="17"/>
        <v>4.5306419071999997</v>
      </c>
      <c r="S12" s="32">
        <f t="shared" ref="S12:T12" si="27">SUM(S13:S14)</f>
        <v>0</v>
      </c>
      <c r="T12" s="32">
        <f t="shared" si="27"/>
        <v>4.5306419071999997</v>
      </c>
      <c r="U12" s="32">
        <f t="shared" ref="U12" si="28">SUM(U13:U14)</f>
        <v>0</v>
      </c>
      <c r="V12" s="32">
        <f t="shared" ref="V12" si="29">SUM(V13:V14)</f>
        <v>0</v>
      </c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6"/>
    </row>
    <row r="13" spans="1:36" ht="38.25" x14ac:dyDescent="0.25">
      <c r="A13" s="82" t="str">
        <f>'Раздел 1'!A25</f>
        <v>1.1.1</v>
      </c>
      <c r="B13" s="18" t="str">
        <f>'Раздел 1'!B25</f>
        <v>Реконструкция ТП с установкой дополнительного оборудования в целях обеспечения возможности технологического присоединения</v>
      </c>
      <c r="C13" s="33">
        <f t="shared" si="13"/>
        <v>0.34219999999999995</v>
      </c>
      <c r="D13" s="33"/>
      <c r="E13" s="33">
        <f>'Раздел 1'!D25</f>
        <v>0.34219999999999995</v>
      </c>
      <c r="F13" s="33"/>
      <c r="G13" s="33"/>
      <c r="H13" s="33">
        <f t="shared" si="14"/>
        <v>1.6339162758000001</v>
      </c>
      <c r="I13" s="33"/>
      <c r="J13" s="33">
        <f>'Раздел 1'!E25</f>
        <v>1.6339162758000001</v>
      </c>
      <c r="K13" s="33"/>
      <c r="L13" s="33"/>
      <c r="M13" s="33">
        <f t="shared" si="15"/>
        <v>1.2917162758000003</v>
      </c>
      <c r="N13" s="33"/>
      <c r="O13" s="33">
        <f>J13-E13</f>
        <v>1.2917162758000003</v>
      </c>
      <c r="P13" s="33"/>
      <c r="Q13" s="33"/>
      <c r="R13" s="33">
        <f t="shared" si="17"/>
        <v>1.6339162758000001</v>
      </c>
      <c r="S13" s="33"/>
      <c r="T13" s="33">
        <f>J13</f>
        <v>1.6339162758000001</v>
      </c>
      <c r="U13" s="33"/>
      <c r="V13" s="3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/>
    </row>
    <row r="14" spans="1:36" ht="25.5" x14ac:dyDescent="0.25">
      <c r="A14" s="82" t="str">
        <f>'Раздел 1'!A26</f>
        <v>1.1.2</v>
      </c>
      <c r="B14" s="18" t="str">
        <f>'Раздел 1'!B26</f>
        <v>Реконструкция ТП-10/0,4 кВ с заменой кабельных перемычек на трансформаторы 32шт.</v>
      </c>
      <c r="C14" s="33">
        <f t="shared" si="13"/>
        <v>1.7275199999999997</v>
      </c>
      <c r="D14" s="33"/>
      <c r="E14" s="33">
        <f>'Раздел 1'!D26</f>
        <v>1.7275199999999997</v>
      </c>
      <c r="F14" s="33"/>
      <c r="G14" s="33"/>
      <c r="H14" s="33">
        <f t="shared" si="14"/>
        <v>2.8967256313999998</v>
      </c>
      <c r="I14" s="33"/>
      <c r="J14" s="33">
        <f>'Раздел 1'!E26</f>
        <v>2.8967256313999998</v>
      </c>
      <c r="K14" s="33"/>
      <c r="L14" s="33"/>
      <c r="M14" s="33">
        <f t="shared" si="15"/>
        <v>1.1692056314000001</v>
      </c>
      <c r="N14" s="33"/>
      <c r="O14" s="33">
        <f>J14-E14</f>
        <v>1.1692056314000001</v>
      </c>
      <c r="P14" s="33"/>
      <c r="Q14" s="33"/>
      <c r="R14" s="33">
        <f t="shared" si="17"/>
        <v>2.8967256313999998</v>
      </c>
      <c r="S14" s="33"/>
      <c r="T14" s="33">
        <f>J14</f>
        <v>2.8967256313999998</v>
      </c>
      <c r="U14" s="33"/>
      <c r="V14" s="33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2"/>
    </row>
    <row r="15" spans="1:36" s="7" customFormat="1" x14ac:dyDescent="0.25">
      <c r="A15" s="21"/>
      <c r="B15" s="20" t="str">
        <f>'Раздел 1'!B27</f>
        <v>Реконструкция РП-10 кВ</v>
      </c>
      <c r="C15" s="32">
        <f t="shared" si="13"/>
        <v>11.941600000000001</v>
      </c>
      <c r="D15" s="32">
        <f>SUM(D16:D21)</f>
        <v>0</v>
      </c>
      <c r="E15" s="32">
        <f t="shared" ref="E15:G15" si="30">SUM(E16:E21)</f>
        <v>11.941600000000001</v>
      </c>
      <c r="F15" s="32">
        <f t="shared" si="30"/>
        <v>0</v>
      </c>
      <c r="G15" s="32">
        <f t="shared" si="30"/>
        <v>0</v>
      </c>
      <c r="H15" s="32">
        <f t="shared" si="14"/>
        <v>14.3328977182</v>
      </c>
      <c r="I15" s="32">
        <f>SUM(I16:I21)</f>
        <v>0</v>
      </c>
      <c r="J15" s="32">
        <f t="shared" ref="J15" si="31">SUM(J16:J21)</f>
        <v>14.3328977182</v>
      </c>
      <c r="K15" s="32">
        <f t="shared" ref="K15" si="32">SUM(K16:K21)</f>
        <v>0</v>
      </c>
      <c r="L15" s="32">
        <f t="shared" ref="L15" si="33">SUM(L16:L21)</f>
        <v>0</v>
      </c>
      <c r="M15" s="32">
        <f t="shared" si="15"/>
        <v>2.3912977182000015</v>
      </c>
      <c r="N15" s="32">
        <f t="shared" ref="N15" si="34">SUM(N16:N21)</f>
        <v>0</v>
      </c>
      <c r="O15" s="32">
        <f t="shared" ref="O15" si="35">SUM(O16:O21)</f>
        <v>2.3912977182000015</v>
      </c>
      <c r="P15" s="32">
        <f t="shared" ref="P15" si="36">SUM(P16:P21)</f>
        <v>0</v>
      </c>
      <c r="Q15" s="32">
        <f t="shared" ref="Q15" si="37">SUM(Q16:Q21)</f>
        <v>0</v>
      </c>
      <c r="R15" s="32">
        <f t="shared" si="17"/>
        <v>14.3328977182</v>
      </c>
      <c r="S15" s="32">
        <f t="shared" ref="S15" si="38">SUM(S16:S21)</f>
        <v>0</v>
      </c>
      <c r="T15" s="32">
        <f t="shared" ref="T15" si="39">SUM(T16:T21)</f>
        <v>14.3328977182</v>
      </c>
      <c r="U15" s="32">
        <f t="shared" ref="U15" si="40">SUM(U16:U21)</f>
        <v>0</v>
      </c>
      <c r="V15" s="32">
        <f t="shared" ref="V15" si="41">SUM(V16:V21)</f>
        <v>0</v>
      </c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6"/>
    </row>
    <row r="16" spans="1:36" ht="38.25" x14ac:dyDescent="0.25">
      <c r="A16" s="82" t="str">
        <f>'Раздел 1'!A28</f>
        <v>1.1.3</v>
      </c>
      <c r="B16" s="18" t="str">
        <f>'Раздел 1'!B28</f>
        <v>Реконструкция РП-26 с заменой вводных и секционного МВ на ВВ, реконструкция схемы РЗА</v>
      </c>
      <c r="C16" s="33">
        <f t="shared" si="13"/>
        <v>0.34219999999999995</v>
      </c>
      <c r="D16" s="33"/>
      <c r="E16" s="33">
        <f>'Раздел 1'!D28</f>
        <v>0.34219999999999995</v>
      </c>
      <c r="F16" s="33"/>
      <c r="G16" s="33"/>
      <c r="H16" s="33">
        <f t="shared" si="14"/>
        <v>1.3312910095999999</v>
      </c>
      <c r="I16" s="33"/>
      <c r="J16" s="33">
        <f>'Раздел 1'!E28</f>
        <v>1.3312910095999999</v>
      </c>
      <c r="K16" s="33"/>
      <c r="L16" s="33"/>
      <c r="M16" s="33">
        <f t="shared" si="15"/>
        <v>0.98909100959999996</v>
      </c>
      <c r="N16" s="33"/>
      <c r="O16" s="33">
        <f t="shared" ref="O16:O21" si="42">J16-E16</f>
        <v>0.98909100959999996</v>
      </c>
      <c r="P16" s="33"/>
      <c r="Q16" s="33"/>
      <c r="R16" s="33">
        <f t="shared" si="17"/>
        <v>1.3312910095999999</v>
      </c>
      <c r="S16" s="33"/>
      <c r="T16" s="33">
        <f t="shared" ref="T16:T21" si="43">J16</f>
        <v>1.3312910095999999</v>
      </c>
      <c r="U16" s="33"/>
      <c r="V16" s="33"/>
      <c r="W16" s="11"/>
      <c r="X16" s="11"/>
      <c r="Y16" s="11"/>
      <c r="Z16" s="11"/>
      <c r="AA16" s="11"/>
      <c r="AB16" s="11"/>
      <c r="AC16" s="84"/>
      <c r="AD16" s="11"/>
      <c r="AE16" s="11"/>
      <c r="AF16" s="11"/>
      <c r="AG16" s="11"/>
      <c r="AH16" s="11"/>
      <c r="AI16" s="11"/>
      <c r="AJ16" s="12"/>
    </row>
    <row r="17" spans="1:36" ht="38.25" x14ac:dyDescent="0.25">
      <c r="A17" s="82" t="str">
        <f>'Раздел 1'!A29</f>
        <v>1.1.4</v>
      </c>
      <c r="B17" s="18" t="str">
        <f>'Раздел 1'!B29</f>
        <v>Реконструкция РП-25 с заменой вводных и секционного МВ на ВВ, реконструкция схемы РЗА</v>
      </c>
      <c r="C17" s="33">
        <f t="shared" ref="C17:C21" si="44">D17+E17+F17+G17</f>
        <v>2.2408199999999998</v>
      </c>
      <c r="D17" s="33"/>
      <c r="E17" s="33">
        <f>'Раздел 1'!D29</f>
        <v>2.2408199999999998</v>
      </c>
      <c r="F17" s="33"/>
      <c r="G17" s="33"/>
      <c r="H17" s="33">
        <f t="shared" ref="H17:H21" si="45">I17+J17+K17+L17</f>
        <v>1.0388369185999999</v>
      </c>
      <c r="I17" s="33"/>
      <c r="J17" s="33">
        <f>'Раздел 1'!E29</f>
        <v>1.0388369185999999</v>
      </c>
      <c r="K17" s="33"/>
      <c r="L17" s="33"/>
      <c r="M17" s="33">
        <f t="shared" ref="M17:M21" si="46">N17+O17+P17+Q17</f>
        <v>-1.2019830813999999</v>
      </c>
      <c r="N17" s="33"/>
      <c r="O17" s="33">
        <f t="shared" si="42"/>
        <v>-1.2019830813999999</v>
      </c>
      <c r="P17" s="33"/>
      <c r="Q17" s="33"/>
      <c r="R17" s="33">
        <f t="shared" ref="R17:R21" si="47">S17+T17+U17+V17</f>
        <v>1.0388369185999999</v>
      </c>
      <c r="S17" s="33"/>
      <c r="T17" s="33">
        <f t="shared" si="43"/>
        <v>1.0388369185999999</v>
      </c>
      <c r="U17" s="33"/>
      <c r="V17" s="33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2"/>
    </row>
    <row r="18" spans="1:36" ht="38.25" x14ac:dyDescent="0.25">
      <c r="A18" s="82" t="str">
        <f>'Раздел 1'!A30</f>
        <v>1.1.5</v>
      </c>
      <c r="B18" s="18" t="str">
        <f>'Раздел 1'!B30</f>
        <v>Реконструкция РП-1 с заменой вводных и секционного МВ на ВВ, реконструкция схемы РЗА</v>
      </c>
      <c r="C18" s="33">
        <f t="shared" si="44"/>
        <v>2.0118999999999998</v>
      </c>
      <c r="D18" s="33"/>
      <c r="E18" s="33">
        <f>'Раздел 1'!D30</f>
        <v>2.0118999999999998</v>
      </c>
      <c r="F18" s="33"/>
      <c r="G18" s="33"/>
      <c r="H18" s="33">
        <f t="shared" si="45"/>
        <v>2.4500182823999999</v>
      </c>
      <c r="I18" s="33"/>
      <c r="J18" s="33">
        <f>'Раздел 1'!E30</f>
        <v>2.4500182823999999</v>
      </c>
      <c r="K18" s="33"/>
      <c r="L18" s="33"/>
      <c r="M18" s="33">
        <f t="shared" si="46"/>
        <v>0.43811828240000006</v>
      </c>
      <c r="N18" s="33"/>
      <c r="O18" s="33">
        <f t="shared" si="42"/>
        <v>0.43811828240000006</v>
      </c>
      <c r="P18" s="33"/>
      <c r="Q18" s="33"/>
      <c r="R18" s="33">
        <f t="shared" si="47"/>
        <v>2.4500182823999999</v>
      </c>
      <c r="S18" s="33"/>
      <c r="T18" s="33">
        <f t="shared" si="43"/>
        <v>2.4500182823999999</v>
      </c>
      <c r="U18" s="33"/>
      <c r="V18" s="3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2"/>
    </row>
    <row r="19" spans="1:36" ht="25.5" x14ac:dyDescent="0.25">
      <c r="A19" s="82" t="str">
        <f>'Раздел 1'!A31</f>
        <v>1.1.6</v>
      </c>
      <c r="B19" s="18" t="str">
        <f>'Раздел 1'!B31</f>
        <v>Реконструкция РП-27 с заменой МВ на ВВ отходящих линий, реконструкция схемы РЗА</v>
      </c>
      <c r="C19" s="33">
        <f t="shared" si="44"/>
        <v>7.1909199999999993</v>
      </c>
      <c r="D19" s="33"/>
      <c r="E19" s="33">
        <f>'Раздел 1'!D31</f>
        <v>7.1909199999999993</v>
      </c>
      <c r="F19" s="33"/>
      <c r="G19" s="33"/>
      <c r="H19" s="33">
        <f t="shared" si="45"/>
        <v>7.537523889800001</v>
      </c>
      <c r="I19" s="33"/>
      <c r="J19" s="33">
        <f>'Раздел 1'!E31</f>
        <v>7.537523889800001</v>
      </c>
      <c r="K19" s="33"/>
      <c r="L19" s="33"/>
      <c r="M19" s="33">
        <f t="shared" si="46"/>
        <v>0.34660388980000167</v>
      </c>
      <c r="N19" s="33"/>
      <c r="O19" s="33">
        <f t="shared" si="42"/>
        <v>0.34660388980000167</v>
      </c>
      <c r="P19" s="33"/>
      <c r="Q19" s="33"/>
      <c r="R19" s="33">
        <f t="shared" si="47"/>
        <v>7.537523889800001</v>
      </c>
      <c r="S19" s="33"/>
      <c r="T19" s="33">
        <f t="shared" si="43"/>
        <v>7.537523889800001</v>
      </c>
      <c r="U19" s="33"/>
      <c r="V19" s="33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2"/>
    </row>
    <row r="20" spans="1:36" x14ac:dyDescent="0.25">
      <c r="A20" s="82" t="str">
        <f>'Раздел 1'!A32</f>
        <v>1.1.7</v>
      </c>
      <c r="B20" s="18" t="str">
        <f>'Раздел 1'!B32</f>
        <v>Реконструкция защит РП-4</v>
      </c>
      <c r="C20" s="33">
        <f t="shared" si="44"/>
        <v>0.15576000000000001</v>
      </c>
      <c r="D20" s="33"/>
      <c r="E20" s="33">
        <f>'Раздел 1'!D32</f>
        <v>0.15576000000000001</v>
      </c>
      <c r="F20" s="33"/>
      <c r="G20" s="33"/>
      <c r="H20" s="33">
        <f t="shared" si="45"/>
        <v>0.27104214139999999</v>
      </c>
      <c r="I20" s="33"/>
      <c r="J20" s="33">
        <f>'Раздел 1'!E32</f>
        <v>0.27104214139999999</v>
      </c>
      <c r="K20" s="33"/>
      <c r="L20" s="33"/>
      <c r="M20" s="33">
        <f t="shared" si="46"/>
        <v>0.11528214139999998</v>
      </c>
      <c r="N20" s="33"/>
      <c r="O20" s="33">
        <f t="shared" si="42"/>
        <v>0.11528214139999998</v>
      </c>
      <c r="P20" s="33"/>
      <c r="Q20" s="33"/>
      <c r="R20" s="33">
        <f t="shared" si="47"/>
        <v>0.27104214139999999</v>
      </c>
      <c r="S20" s="33"/>
      <c r="T20" s="33">
        <f t="shared" si="43"/>
        <v>0.27104214139999999</v>
      </c>
      <c r="U20" s="33"/>
      <c r="V20" s="3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2"/>
    </row>
    <row r="21" spans="1:36" ht="38.25" x14ac:dyDescent="0.25">
      <c r="A21" s="82" t="str">
        <f>'Раздел 1'!A33</f>
        <v>1.1.8</v>
      </c>
      <c r="B21" s="18" t="str">
        <f>'Раздел 1'!B33</f>
        <v>Реконструкция РП-13 с заменой вводных и секционного МВ на ВВ, реконструкция схемы РЗА</v>
      </c>
      <c r="C21" s="33">
        <f t="shared" si="44"/>
        <v>0</v>
      </c>
      <c r="D21" s="33"/>
      <c r="E21" s="33">
        <f>'Раздел 1'!D33</f>
        <v>0</v>
      </c>
      <c r="F21" s="33"/>
      <c r="G21" s="33"/>
      <c r="H21" s="33">
        <f t="shared" si="45"/>
        <v>1.7041854764</v>
      </c>
      <c r="I21" s="33"/>
      <c r="J21" s="33">
        <f>'Раздел 1'!E33</f>
        <v>1.7041854764</v>
      </c>
      <c r="K21" s="33"/>
      <c r="L21" s="33"/>
      <c r="M21" s="33">
        <f t="shared" si="46"/>
        <v>1.7041854764</v>
      </c>
      <c r="N21" s="33"/>
      <c r="O21" s="33">
        <f t="shared" si="42"/>
        <v>1.7041854764</v>
      </c>
      <c r="P21" s="33"/>
      <c r="Q21" s="33"/>
      <c r="R21" s="33">
        <f t="shared" si="47"/>
        <v>1.7041854764</v>
      </c>
      <c r="S21" s="33"/>
      <c r="T21" s="33">
        <f t="shared" si="43"/>
        <v>1.7041854764</v>
      </c>
      <c r="U21" s="33"/>
      <c r="V21" s="3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2"/>
    </row>
    <row r="22" spans="1:36" s="7" customFormat="1" ht="25.5" x14ac:dyDescent="0.25">
      <c r="A22" s="21" t="str">
        <f>'Раздел 1'!A34</f>
        <v>1.2.</v>
      </c>
      <c r="B22" s="21" t="str">
        <f>'Раздел 1'!B34</f>
        <v>Создание систем противоаварийной и режимной автоматики</v>
      </c>
      <c r="C22" s="32">
        <f t="shared" ref="C22:C28" si="48">D22+E22+F22+G22</f>
        <v>0</v>
      </c>
      <c r="D22" s="32"/>
      <c r="E22" s="32">
        <f>'Раздел 1'!D38</f>
        <v>0</v>
      </c>
      <c r="F22" s="32"/>
      <c r="G22" s="32"/>
      <c r="H22" s="32">
        <f t="shared" ref="H22:H28" si="49">I22+J22+K22+L22</f>
        <v>0</v>
      </c>
      <c r="I22" s="32"/>
      <c r="J22" s="32">
        <f>'Раздел 1'!I38</f>
        <v>0</v>
      </c>
      <c r="K22" s="32"/>
      <c r="L22" s="32"/>
      <c r="M22" s="32">
        <f t="shared" ref="M22:M28" si="50">N22+O22+P22+Q22</f>
        <v>0</v>
      </c>
      <c r="N22" s="32"/>
      <c r="O22" s="32">
        <f>J22-E22</f>
        <v>0</v>
      </c>
      <c r="P22" s="32"/>
      <c r="Q22" s="32"/>
      <c r="R22" s="32">
        <f t="shared" ref="R22:R28" si="51">S22+T22+U22+V22</f>
        <v>0</v>
      </c>
      <c r="S22" s="32"/>
      <c r="T22" s="32">
        <f>J22</f>
        <v>0</v>
      </c>
      <c r="U22" s="32"/>
      <c r="V22" s="32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6"/>
    </row>
    <row r="23" spans="1:36" s="7" customFormat="1" x14ac:dyDescent="0.25">
      <c r="A23" s="21" t="str">
        <f>'Раздел 1'!A35</f>
        <v>1.3.</v>
      </c>
      <c r="B23" s="20" t="str">
        <f>'Раздел 1'!B35</f>
        <v xml:space="preserve">Создание систем телемеханики  и связи </v>
      </c>
      <c r="C23" s="32">
        <f t="shared" si="48"/>
        <v>18.3431</v>
      </c>
      <c r="D23" s="32">
        <f>SUM(D24:D25)</f>
        <v>0</v>
      </c>
      <c r="E23" s="32">
        <f t="shared" ref="E23:G23" si="52">SUM(E24:E25)</f>
        <v>18.3431</v>
      </c>
      <c r="F23" s="32">
        <f t="shared" si="52"/>
        <v>0</v>
      </c>
      <c r="G23" s="32">
        <f t="shared" si="52"/>
        <v>0</v>
      </c>
      <c r="H23" s="32">
        <f t="shared" si="49"/>
        <v>15.8704903462</v>
      </c>
      <c r="I23" s="32">
        <f>SUM(I24:I25)</f>
        <v>0</v>
      </c>
      <c r="J23" s="32">
        <f t="shared" ref="J23" si="53">SUM(J24:J25)</f>
        <v>15.8704903462</v>
      </c>
      <c r="K23" s="32">
        <f t="shared" ref="K23" si="54">SUM(K24:K25)</f>
        <v>0</v>
      </c>
      <c r="L23" s="32">
        <f t="shared" ref="L23" si="55">SUM(L24:L25)</f>
        <v>0</v>
      </c>
      <c r="M23" s="32">
        <f t="shared" si="50"/>
        <v>-2.4726096537999984</v>
      </c>
      <c r="N23" s="32">
        <f t="shared" ref="N23" si="56">SUM(N24:N25)</f>
        <v>0</v>
      </c>
      <c r="O23" s="32">
        <f t="shared" ref="O23" si="57">SUM(O24:O25)</f>
        <v>-2.4726096537999984</v>
      </c>
      <c r="P23" s="32">
        <f t="shared" ref="P23" si="58">SUM(P24:P25)</f>
        <v>0</v>
      </c>
      <c r="Q23" s="32">
        <f t="shared" ref="Q23" si="59">SUM(Q24:Q25)</f>
        <v>0</v>
      </c>
      <c r="R23" s="32">
        <f t="shared" si="51"/>
        <v>15.8704903462</v>
      </c>
      <c r="S23" s="32">
        <f t="shared" ref="S23" si="60">SUM(S24:S25)</f>
        <v>0</v>
      </c>
      <c r="T23" s="32">
        <f t="shared" ref="T23" si="61">SUM(T24:T25)</f>
        <v>15.8704903462</v>
      </c>
      <c r="U23" s="32">
        <f t="shared" ref="U23" si="62">SUM(U24:U25)</f>
        <v>0</v>
      </c>
      <c r="V23" s="32">
        <f t="shared" ref="V23" si="63">SUM(V24:V25)</f>
        <v>0</v>
      </c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6"/>
    </row>
    <row r="24" spans="1:36" x14ac:dyDescent="0.25">
      <c r="A24" s="82" t="str">
        <f>'Раздел 1'!A36</f>
        <v>1.3.1</v>
      </c>
      <c r="B24" s="18" t="str">
        <f>'Раздел 1'!B36</f>
        <v>Модернизация АИИС КУЭ нижнего уровня</v>
      </c>
      <c r="C24" s="33">
        <f t="shared" si="48"/>
        <v>6.8864799999999988</v>
      </c>
      <c r="D24" s="33"/>
      <c r="E24" s="33">
        <f>'Раздел 1'!D36</f>
        <v>6.8864799999999988</v>
      </c>
      <c r="F24" s="33"/>
      <c r="G24" s="33"/>
      <c r="H24" s="33">
        <f t="shared" si="49"/>
        <v>6.5726494184000002</v>
      </c>
      <c r="I24" s="33"/>
      <c r="J24" s="33">
        <f>'Раздел 1'!E36</f>
        <v>6.5726494184000002</v>
      </c>
      <c r="K24" s="33"/>
      <c r="L24" s="33"/>
      <c r="M24" s="33">
        <f t="shared" si="50"/>
        <v>-0.31383058159999866</v>
      </c>
      <c r="N24" s="33"/>
      <c r="O24" s="33">
        <f t="shared" ref="O24:O25" si="64">J24-E24</f>
        <v>-0.31383058159999866</v>
      </c>
      <c r="P24" s="33"/>
      <c r="Q24" s="33"/>
      <c r="R24" s="33">
        <f t="shared" si="51"/>
        <v>6.5726494184000002</v>
      </c>
      <c r="S24" s="33"/>
      <c r="T24" s="33">
        <f t="shared" ref="T24:T25" si="65">J24</f>
        <v>6.5726494184000002</v>
      </c>
      <c r="U24" s="33"/>
      <c r="V24" s="3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2"/>
    </row>
    <row r="25" spans="1:36" x14ac:dyDescent="0.25">
      <c r="A25" s="82" t="str">
        <f>'Раздел 1'!A37</f>
        <v>1.3.2</v>
      </c>
      <c r="B25" s="18" t="str">
        <f>'Раздел 1'!B37</f>
        <v>АИИС КУЭ нижнего уровня Меркурий</v>
      </c>
      <c r="C25" s="33">
        <f t="shared" si="48"/>
        <v>11.456619999999999</v>
      </c>
      <c r="D25" s="33"/>
      <c r="E25" s="33">
        <f>'Раздел 1'!D37</f>
        <v>11.456619999999999</v>
      </c>
      <c r="F25" s="33"/>
      <c r="G25" s="33"/>
      <c r="H25" s="33">
        <f t="shared" si="49"/>
        <v>9.2978409277999994</v>
      </c>
      <c r="I25" s="33"/>
      <c r="J25" s="33">
        <f>'Раздел 1'!E37</f>
        <v>9.2978409277999994</v>
      </c>
      <c r="K25" s="33"/>
      <c r="L25" s="33"/>
      <c r="M25" s="33">
        <f t="shared" si="50"/>
        <v>-2.1587790721999998</v>
      </c>
      <c r="N25" s="33"/>
      <c r="O25" s="33">
        <f t="shared" si="64"/>
        <v>-2.1587790721999998</v>
      </c>
      <c r="P25" s="33"/>
      <c r="Q25" s="33"/>
      <c r="R25" s="33">
        <f t="shared" si="51"/>
        <v>9.2978409277999994</v>
      </c>
      <c r="S25" s="33"/>
      <c r="T25" s="33">
        <f t="shared" si="65"/>
        <v>9.2978409277999994</v>
      </c>
      <c r="U25" s="33"/>
      <c r="V25" s="3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2"/>
    </row>
    <row r="26" spans="1:36" s="7" customFormat="1" ht="38.25" x14ac:dyDescent="0.25">
      <c r="A26" s="21" t="str">
        <f>'Раздел 1'!A38</f>
        <v>1.4.</v>
      </c>
      <c r="B26" s="21" t="str">
        <f>'Раздел 1'!B38</f>
        <v>Установка устройств регулирования напряжения и компенсации реактивной мощности</v>
      </c>
      <c r="C26" s="32">
        <f t="shared" si="48"/>
        <v>0</v>
      </c>
      <c r="D26" s="32"/>
      <c r="E26" s="32">
        <f>'Раздел 1'!D38</f>
        <v>0</v>
      </c>
      <c r="F26" s="32"/>
      <c r="G26" s="32"/>
      <c r="H26" s="32">
        <f t="shared" si="49"/>
        <v>0</v>
      </c>
      <c r="I26" s="32"/>
      <c r="J26" s="32">
        <f>'Раздел 1'!I38</f>
        <v>0</v>
      </c>
      <c r="K26" s="32"/>
      <c r="L26" s="32"/>
      <c r="M26" s="32">
        <f t="shared" si="50"/>
        <v>0</v>
      </c>
      <c r="N26" s="32"/>
      <c r="O26" s="32">
        <f>J26-E26</f>
        <v>0</v>
      </c>
      <c r="P26" s="32"/>
      <c r="Q26" s="32"/>
      <c r="R26" s="32">
        <f t="shared" si="51"/>
        <v>0</v>
      </c>
      <c r="S26" s="32"/>
      <c r="T26" s="32">
        <f>J26</f>
        <v>0</v>
      </c>
      <c r="U26" s="32"/>
      <c r="V26" s="32"/>
      <c r="W26" s="35"/>
      <c r="X26" s="35"/>
      <c r="Y26" s="35"/>
      <c r="Z26" s="35"/>
      <c r="AA26" s="35"/>
      <c r="AB26" s="35"/>
      <c r="AC26" s="35"/>
      <c r="AD26" s="35"/>
      <c r="AE26" s="87"/>
      <c r="AF26" s="88"/>
      <c r="AG26" s="87"/>
      <c r="AH26" s="87"/>
      <c r="AI26" s="87"/>
      <c r="AJ26" s="36"/>
    </row>
    <row r="27" spans="1:36" s="7" customFormat="1" x14ac:dyDescent="0.25">
      <c r="A27" s="21" t="str">
        <f>'Раздел 1'!A39</f>
        <v>2.</v>
      </c>
      <c r="B27" s="21" t="str">
        <f>'Раздел 1'!B39</f>
        <v>Новое строительство</v>
      </c>
      <c r="C27" s="32">
        <f t="shared" si="48"/>
        <v>201.48027999999999</v>
      </c>
      <c r="D27" s="32">
        <f>D28+D53+D63+D69+D70</f>
        <v>0</v>
      </c>
      <c r="E27" s="32">
        <f>E28+E53+E63+E69+E70</f>
        <v>190.57</v>
      </c>
      <c r="F27" s="32">
        <f>F28+F53+F63+F69+F70</f>
        <v>0</v>
      </c>
      <c r="G27" s="32">
        <f>G28+G53+G63+G69+G70</f>
        <v>10.910279999999998</v>
      </c>
      <c r="H27" s="32">
        <f t="shared" si="49"/>
        <v>233.63768616159999</v>
      </c>
      <c r="I27" s="32">
        <f>I28+I53+I63+I69+I70</f>
        <v>0</v>
      </c>
      <c r="J27" s="32">
        <f>J28+J53+J63+J69+J70</f>
        <v>219.91722177739999</v>
      </c>
      <c r="K27" s="32">
        <f>K28+K53+K63+K69+K70</f>
        <v>0</v>
      </c>
      <c r="L27" s="32">
        <f>L28+L53+L63+L69+L70</f>
        <v>13.7204643842</v>
      </c>
      <c r="M27" s="32">
        <f>N27+O27+P27+Q27</f>
        <v>32.169282519399999</v>
      </c>
      <c r="N27" s="32">
        <f>N28+N53+N63+N69+N70</f>
        <v>0</v>
      </c>
      <c r="O27" s="32">
        <f>O28+O53+O63+O69+O70</f>
        <v>29.3590981352</v>
      </c>
      <c r="P27" s="32">
        <f>P28+P53+P63+P69+P70</f>
        <v>0</v>
      </c>
      <c r="Q27" s="32">
        <f>Q28+Q53+Q63+Q69+Q70</f>
        <v>2.8101843841999994</v>
      </c>
      <c r="R27" s="32">
        <f t="shared" si="51"/>
        <v>233.64956251939995</v>
      </c>
      <c r="S27" s="32">
        <f>S28+S53+S63+S69+S70</f>
        <v>0</v>
      </c>
      <c r="T27" s="32">
        <f>T28+T53+T63+T69+T70</f>
        <v>219.92909813519995</v>
      </c>
      <c r="U27" s="32">
        <f>U28+U53+U63+U69+U70</f>
        <v>0</v>
      </c>
      <c r="V27" s="32">
        <f>V28+V53+V63+V69+V70</f>
        <v>13.7204643842</v>
      </c>
      <c r="W27" s="35"/>
      <c r="X27" s="35"/>
      <c r="Y27" s="35"/>
      <c r="Z27" s="35"/>
      <c r="AA27" s="35"/>
      <c r="AB27" s="35"/>
      <c r="AC27" s="35"/>
      <c r="AD27" s="35"/>
      <c r="AE27" s="87"/>
      <c r="AF27" s="88"/>
      <c r="AG27" s="87"/>
      <c r="AH27" s="87"/>
      <c r="AI27" s="87"/>
      <c r="AJ27" s="36"/>
    </row>
    <row r="28" spans="1:36" s="7" customFormat="1" ht="25.5" x14ac:dyDescent="0.25">
      <c r="A28" s="21" t="str">
        <f>'Раздел 1'!A40</f>
        <v>2.1.</v>
      </c>
      <c r="B28" s="20" t="str">
        <f>'Раздел 1'!B40</f>
        <v>Энергосбережение и повышение энергетической эффективности</v>
      </c>
      <c r="C28" s="32">
        <f t="shared" si="48"/>
        <v>156.14467999999999</v>
      </c>
      <c r="D28" s="32">
        <f>D29+D39+D41+D43+D45+D49</f>
        <v>0</v>
      </c>
      <c r="E28" s="32">
        <f>E29+E39+E41+E43+E45+E49</f>
        <v>156.14467999999999</v>
      </c>
      <c r="F28" s="32">
        <f>F29+F39+F41+F43+F45+F49</f>
        <v>0</v>
      </c>
      <c r="G28" s="32">
        <f>G29+G39+G41+G43+G45+G49</f>
        <v>0</v>
      </c>
      <c r="H28" s="32">
        <f t="shared" si="49"/>
        <v>155.12592408539999</v>
      </c>
      <c r="I28" s="32">
        <f>I29+I39+I41+I43+I45+I49</f>
        <v>0</v>
      </c>
      <c r="J28" s="32">
        <f>J29+J39+J41+J43+J45+J49</f>
        <v>155.12592408539999</v>
      </c>
      <c r="K28" s="32">
        <f>K29+K39+K41+K43+K45+K49</f>
        <v>0</v>
      </c>
      <c r="L28" s="32">
        <f>L29+L39+L41+L43+L45+L49</f>
        <v>0</v>
      </c>
      <c r="M28" s="32">
        <f t="shared" si="50"/>
        <v>-1.006879556800002</v>
      </c>
      <c r="N28" s="32">
        <f t="shared" ref="N28:Q28" si="66">N29+N39+N41+N43+N45+N49</f>
        <v>0</v>
      </c>
      <c r="O28" s="32">
        <f t="shared" si="66"/>
        <v>-1.006879556800002</v>
      </c>
      <c r="P28" s="32">
        <f t="shared" si="66"/>
        <v>0</v>
      </c>
      <c r="Q28" s="32">
        <f t="shared" si="66"/>
        <v>0</v>
      </c>
      <c r="R28" s="32">
        <f t="shared" si="51"/>
        <v>155.13780044319998</v>
      </c>
      <c r="S28" s="32">
        <f t="shared" ref="S28:V28" si="67">S29+S39+S41+S43+S45+S49</f>
        <v>0</v>
      </c>
      <c r="T28" s="32">
        <f t="shared" si="67"/>
        <v>155.13780044319998</v>
      </c>
      <c r="U28" s="32">
        <f t="shared" si="67"/>
        <v>0</v>
      </c>
      <c r="V28" s="32">
        <f t="shared" si="67"/>
        <v>0</v>
      </c>
      <c r="W28" s="35"/>
      <c r="X28" s="35"/>
      <c r="Y28" s="35"/>
      <c r="Z28" s="35"/>
      <c r="AA28" s="35"/>
      <c r="AB28" s="35"/>
      <c r="AC28" s="35"/>
      <c r="AD28" s="35"/>
      <c r="AE28" s="87"/>
      <c r="AF28" s="88"/>
      <c r="AG28" s="87"/>
      <c r="AH28" s="87"/>
      <c r="AI28" s="87"/>
      <c r="AJ28" s="36"/>
    </row>
    <row r="29" spans="1:36" s="7" customFormat="1" x14ac:dyDescent="0.25">
      <c r="A29" s="21"/>
      <c r="B29" s="20" t="str">
        <f>'Раздел 1'!B41</f>
        <v>КЛ-10 кВ</v>
      </c>
      <c r="C29" s="32">
        <f t="shared" ref="C29:C70" si="68">D29+E29+F29+G29</f>
        <v>127.9769</v>
      </c>
      <c r="D29" s="32">
        <f>SUM(D30:D38)</f>
        <v>0</v>
      </c>
      <c r="E29" s="32">
        <f>SUM(E30:E38)</f>
        <v>127.9769</v>
      </c>
      <c r="F29" s="32">
        <f>SUM(F30:F38)</f>
        <v>0</v>
      </c>
      <c r="G29" s="32">
        <f>SUM(G30:G38)</f>
        <v>0</v>
      </c>
      <c r="H29" s="32">
        <f t="shared" ref="H29:H70" si="69">I29+J29+K29+L29</f>
        <v>120.92831600140001</v>
      </c>
      <c r="I29" s="32">
        <f>SUM(I30:I38)</f>
        <v>0</v>
      </c>
      <c r="J29" s="32">
        <f>SUM(J30:J38)</f>
        <v>120.92831600140001</v>
      </c>
      <c r="K29" s="32">
        <f>SUM(K30:K38)</f>
        <v>0</v>
      </c>
      <c r="L29" s="32">
        <f>SUM(L30:L38)</f>
        <v>0</v>
      </c>
      <c r="M29" s="32">
        <f t="shared" ref="M29:M70" si="70">N29+O29+P29+Q29</f>
        <v>-7.0367076408000049</v>
      </c>
      <c r="N29" s="32">
        <f t="shared" ref="N29:Q29" si="71">SUM(N30:N38)</f>
        <v>0</v>
      </c>
      <c r="O29" s="32">
        <f t="shared" si="71"/>
        <v>-7.0367076408000049</v>
      </c>
      <c r="P29" s="32">
        <f t="shared" si="71"/>
        <v>0</v>
      </c>
      <c r="Q29" s="32">
        <f t="shared" si="71"/>
        <v>0</v>
      </c>
      <c r="R29" s="32">
        <f t="shared" ref="R29:R70" si="72">S29+T29+U29+V29</f>
        <v>120.9401923592</v>
      </c>
      <c r="S29" s="32">
        <f t="shared" ref="S29:V29" si="73">SUM(S30:S38)</f>
        <v>0</v>
      </c>
      <c r="T29" s="32">
        <f t="shared" si="73"/>
        <v>120.9401923592</v>
      </c>
      <c r="U29" s="32">
        <f t="shared" si="73"/>
        <v>0</v>
      </c>
      <c r="V29" s="32">
        <f t="shared" si="73"/>
        <v>0</v>
      </c>
      <c r="W29" s="35"/>
      <c r="X29" s="35"/>
      <c r="Y29" s="35"/>
      <c r="Z29" s="35"/>
      <c r="AA29" s="35"/>
      <c r="AB29" s="35"/>
      <c r="AC29" s="35"/>
      <c r="AD29" s="35"/>
      <c r="AE29" s="87"/>
      <c r="AF29" s="88"/>
      <c r="AG29" s="87"/>
      <c r="AH29" s="87"/>
      <c r="AI29" s="87"/>
      <c r="AJ29" s="36"/>
    </row>
    <row r="30" spans="1:36" ht="25.5" x14ac:dyDescent="0.25">
      <c r="A30" s="82" t="str">
        <f>'Раздел 1'!A42</f>
        <v>2.1.1</v>
      </c>
      <c r="B30" s="18" t="str">
        <f>'Раздел 1'!B42</f>
        <v>Нов.строит КЛ-10кВ ПС-Заягорба-ТП-10,РП-7, РП-11</v>
      </c>
      <c r="C30" s="33">
        <f t="shared" si="68"/>
        <v>23.902079999999998</v>
      </c>
      <c r="D30" s="33"/>
      <c r="E30" s="33">
        <f>'Раздел 1'!D42</f>
        <v>23.902079999999998</v>
      </c>
      <c r="F30" s="33"/>
      <c r="G30" s="33"/>
      <c r="H30" s="33">
        <f t="shared" si="69"/>
        <v>23.377250243599999</v>
      </c>
      <c r="I30" s="33"/>
      <c r="J30" s="33">
        <f>'Раздел 1'!E42</f>
        <v>23.377250243599999</v>
      </c>
      <c r="K30" s="33"/>
      <c r="L30" s="33"/>
      <c r="M30" s="33">
        <f t="shared" si="70"/>
        <v>-0.52482975639999907</v>
      </c>
      <c r="N30" s="33"/>
      <c r="O30" s="33">
        <f t="shared" ref="O30:O35" si="74">J30-E30</f>
        <v>-0.52482975639999907</v>
      </c>
      <c r="P30" s="33"/>
      <c r="Q30" s="33"/>
      <c r="R30" s="33">
        <f t="shared" si="72"/>
        <v>23.377250243599999</v>
      </c>
      <c r="S30" s="33"/>
      <c r="T30" s="33">
        <f t="shared" ref="T30:T35" si="75">J30</f>
        <v>23.377250243599999</v>
      </c>
      <c r="U30" s="33"/>
      <c r="V30" s="33"/>
      <c r="W30" s="11"/>
      <c r="X30" s="11"/>
      <c r="Y30" s="11"/>
      <c r="Z30" s="11"/>
      <c r="AA30" s="11"/>
      <c r="AB30" s="11"/>
      <c r="AC30" s="11"/>
      <c r="AD30" s="11"/>
      <c r="AE30" s="47"/>
      <c r="AF30" s="48"/>
      <c r="AG30" s="47"/>
      <c r="AH30" s="47"/>
      <c r="AI30" s="47"/>
      <c r="AJ30" s="12"/>
    </row>
    <row r="31" spans="1:36" x14ac:dyDescent="0.25">
      <c r="A31" s="82" t="str">
        <f>'Раздел 1'!A43</f>
        <v>2.1.2</v>
      </c>
      <c r="B31" s="18" t="str">
        <f>'Раздел 1'!B43</f>
        <v>Нов.строит 2 КЛ-10кВ ГПП "Южная" - РП-27А</v>
      </c>
      <c r="C31" s="33">
        <f t="shared" si="68"/>
        <v>14.892779999999998</v>
      </c>
      <c r="D31" s="33"/>
      <c r="E31" s="33">
        <f>'Раздел 1'!D43</f>
        <v>14.892779999999998</v>
      </c>
      <c r="F31" s="33"/>
      <c r="G31" s="33"/>
      <c r="H31" s="33">
        <f t="shared" si="69"/>
        <v>12.6073202814</v>
      </c>
      <c r="I31" s="33"/>
      <c r="J31" s="33">
        <f>'Раздел 1'!E43</f>
        <v>12.6073202814</v>
      </c>
      <c r="K31" s="33"/>
      <c r="L31" s="33"/>
      <c r="M31" s="33">
        <f t="shared" si="70"/>
        <v>-2.2854597185999985</v>
      </c>
      <c r="N31" s="33"/>
      <c r="O31" s="33">
        <f t="shared" si="74"/>
        <v>-2.2854597185999985</v>
      </c>
      <c r="P31" s="33"/>
      <c r="Q31" s="33"/>
      <c r="R31" s="33">
        <f t="shared" si="72"/>
        <v>12.6073202814</v>
      </c>
      <c r="S31" s="33"/>
      <c r="T31" s="33">
        <f t="shared" si="75"/>
        <v>12.6073202814</v>
      </c>
      <c r="U31" s="33"/>
      <c r="V31" s="33"/>
      <c r="W31" s="11"/>
      <c r="X31" s="11"/>
      <c r="Y31" s="11"/>
      <c r="Z31" s="11"/>
      <c r="AA31" s="11"/>
      <c r="AB31" s="11"/>
      <c r="AC31" s="11"/>
      <c r="AD31" s="11"/>
      <c r="AE31" s="11"/>
      <c r="AF31" s="42"/>
      <c r="AG31" s="11"/>
      <c r="AH31" s="11"/>
      <c r="AI31" s="11"/>
      <c r="AJ31" s="12"/>
    </row>
    <row r="32" spans="1:36" x14ac:dyDescent="0.25">
      <c r="A32" s="82" t="str">
        <f>'Раздел 1'!A44</f>
        <v>2.1.3</v>
      </c>
      <c r="B32" s="18" t="str">
        <f>'Раздел 1'!B44</f>
        <v>Нов.строит 2 КЛ-10кВ ГПП "Южная" - РП-29</v>
      </c>
      <c r="C32" s="33">
        <f t="shared" si="68"/>
        <v>14.9801</v>
      </c>
      <c r="D32" s="33"/>
      <c r="E32" s="33">
        <f>'Раздел 1'!D44</f>
        <v>14.9801</v>
      </c>
      <c r="F32" s="33"/>
      <c r="G32" s="33"/>
      <c r="H32" s="33">
        <f t="shared" si="69"/>
        <v>11.438367417800002</v>
      </c>
      <c r="I32" s="33"/>
      <c r="J32" s="33">
        <f>'Раздел 1'!E44</f>
        <v>11.438367417800002</v>
      </c>
      <c r="K32" s="33"/>
      <c r="L32" s="33"/>
      <c r="M32" s="33">
        <f t="shared" si="70"/>
        <v>-3.5417325821999981</v>
      </c>
      <c r="N32" s="33"/>
      <c r="O32" s="33">
        <f t="shared" si="74"/>
        <v>-3.5417325821999981</v>
      </c>
      <c r="P32" s="33"/>
      <c r="Q32" s="33"/>
      <c r="R32" s="33">
        <f t="shared" si="72"/>
        <v>11.438367417800002</v>
      </c>
      <c r="S32" s="33"/>
      <c r="T32" s="33">
        <f t="shared" si="75"/>
        <v>11.438367417800002</v>
      </c>
      <c r="U32" s="33"/>
      <c r="V32" s="33"/>
      <c r="W32" s="11"/>
      <c r="X32" s="11"/>
      <c r="Y32" s="11"/>
      <c r="Z32" s="11"/>
      <c r="AA32" s="11"/>
      <c r="AB32" s="11"/>
      <c r="AC32" s="11"/>
      <c r="AD32" s="11"/>
      <c r="AE32" s="11"/>
      <c r="AF32" s="42"/>
      <c r="AG32" s="11"/>
      <c r="AH32" s="11"/>
      <c r="AI32" s="11"/>
      <c r="AJ32" s="12"/>
    </row>
    <row r="33" spans="1:36" x14ac:dyDescent="0.25">
      <c r="A33" s="82" t="str">
        <f>'Раздел 1'!A45</f>
        <v>2.1.4</v>
      </c>
      <c r="B33" s="18" t="str">
        <f>'Раздел 1'!B45</f>
        <v>Нов.строит КЛ-10кВ ГПП-9-РП-27А</v>
      </c>
      <c r="C33" s="33">
        <f t="shared" si="68"/>
        <v>68.679540000000003</v>
      </c>
      <c r="D33" s="33"/>
      <c r="E33" s="33">
        <f>'Раздел 1'!D45</f>
        <v>68.679540000000003</v>
      </c>
      <c r="F33" s="33"/>
      <c r="G33" s="33"/>
      <c r="H33" s="33">
        <f t="shared" si="69"/>
        <v>71.074371877199994</v>
      </c>
      <c r="I33" s="33"/>
      <c r="J33" s="33">
        <f>'Раздел 1'!E45</f>
        <v>71.074371877199994</v>
      </c>
      <c r="K33" s="33"/>
      <c r="L33" s="33"/>
      <c r="M33" s="33">
        <f t="shared" si="70"/>
        <v>2.3948318771999908</v>
      </c>
      <c r="N33" s="33"/>
      <c r="O33" s="33">
        <f t="shared" si="74"/>
        <v>2.3948318771999908</v>
      </c>
      <c r="P33" s="33"/>
      <c r="Q33" s="33"/>
      <c r="R33" s="33">
        <f t="shared" si="72"/>
        <v>71.074371877199994</v>
      </c>
      <c r="S33" s="33"/>
      <c r="T33" s="33">
        <f t="shared" si="75"/>
        <v>71.074371877199994</v>
      </c>
      <c r="U33" s="33"/>
      <c r="V33" s="33"/>
      <c r="W33" s="11"/>
      <c r="X33" s="11"/>
      <c r="Y33" s="11"/>
      <c r="Z33" s="11"/>
      <c r="AA33" s="11"/>
      <c r="AB33" s="11"/>
      <c r="AC33" s="11"/>
      <c r="AD33" s="11"/>
      <c r="AE33" s="11"/>
      <c r="AF33" s="42"/>
      <c r="AG33" s="11"/>
      <c r="AH33" s="11"/>
      <c r="AI33" s="11"/>
      <c r="AJ33" s="12"/>
    </row>
    <row r="34" spans="1:36" ht="38.25" x14ac:dyDescent="0.25">
      <c r="A34" s="82" t="str">
        <f>'Раздел 1'!A46</f>
        <v>2.1.5</v>
      </c>
      <c r="B34" s="18" t="str">
        <f>'Раздел 1'!B46</f>
        <v>Нов.строит КЛ-10кВ взамен изношенных, определенных к замене по результатам обследования диагностической лаборатории</v>
      </c>
      <c r="C34" s="33">
        <f t="shared" si="68"/>
        <v>2.1853599999999997</v>
      </c>
      <c r="D34" s="33"/>
      <c r="E34" s="33">
        <f>'Раздел 1'!D46</f>
        <v>2.1853599999999997</v>
      </c>
      <c r="F34" s="33"/>
      <c r="G34" s="33"/>
      <c r="H34" s="33">
        <f t="shared" si="69"/>
        <v>1.3383086820000001</v>
      </c>
      <c r="I34" s="33"/>
      <c r="J34" s="33">
        <f>'Раздел 1'!E46</f>
        <v>1.3383086820000001</v>
      </c>
      <c r="K34" s="33"/>
      <c r="L34" s="33"/>
      <c r="M34" s="33">
        <f t="shared" si="70"/>
        <v>-0.84705131799999966</v>
      </c>
      <c r="N34" s="33"/>
      <c r="O34" s="33">
        <f t="shared" si="74"/>
        <v>-0.84705131799999966</v>
      </c>
      <c r="P34" s="33"/>
      <c r="Q34" s="33"/>
      <c r="R34" s="33">
        <f t="shared" si="72"/>
        <v>1.3383086820000001</v>
      </c>
      <c r="S34" s="33"/>
      <c r="T34" s="33">
        <f t="shared" si="75"/>
        <v>1.3383086820000001</v>
      </c>
      <c r="U34" s="33"/>
      <c r="V34" s="3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2"/>
    </row>
    <row r="35" spans="1:36" x14ac:dyDescent="0.25">
      <c r="A35" s="82" t="str">
        <f>'Раздел 1'!A47</f>
        <v>2.1.6</v>
      </c>
      <c r="B35" s="18" t="str">
        <f>'Раздел 1'!B47</f>
        <v>Нов.строит КЛ-10кВ ТП-451-ТП-272</v>
      </c>
      <c r="C35" s="33">
        <f t="shared" si="68"/>
        <v>3.33704</v>
      </c>
      <c r="D35" s="33"/>
      <c r="E35" s="33">
        <f>'Раздел 1'!D47</f>
        <v>3.33704</v>
      </c>
      <c r="F35" s="33"/>
      <c r="G35" s="33"/>
      <c r="H35" s="33">
        <f t="shared" si="69"/>
        <v>0.27656202799999996</v>
      </c>
      <c r="I35" s="33"/>
      <c r="J35" s="33">
        <f>'Раздел 1'!E47</f>
        <v>0.27656202799999996</v>
      </c>
      <c r="K35" s="33"/>
      <c r="L35" s="33"/>
      <c r="M35" s="33">
        <f t="shared" si="70"/>
        <v>-3.0604779720000002</v>
      </c>
      <c r="N35" s="33"/>
      <c r="O35" s="33">
        <f t="shared" si="74"/>
        <v>-3.0604779720000002</v>
      </c>
      <c r="P35" s="33"/>
      <c r="Q35" s="33"/>
      <c r="R35" s="33">
        <f t="shared" si="72"/>
        <v>0.27656202799999996</v>
      </c>
      <c r="S35" s="33"/>
      <c r="T35" s="33">
        <f t="shared" si="75"/>
        <v>0.27656202799999996</v>
      </c>
      <c r="U35" s="33"/>
      <c r="V35" s="33"/>
      <c r="W35" s="11"/>
      <c r="X35" s="11"/>
      <c r="Y35" s="11"/>
      <c r="Z35" s="11"/>
      <c r="AA35" s="11"/>
      <c r="AB35" s="11"/>
      <c r="AC35" s="11"/>
      <c r="AD35" s="11"/>
      <c r="AE35" s="11"/>
      <c r="AF35" s="42"/>
      <c r="AG35" s="11"/>
      <c r="AH35" s="11"/>
      <c r="AI35" s="42"/>
      <c r="AJ35" s="12"/>
    </row>
    <row r="36" spans="1:36" x14ac:dyDescent="0.25">
      <c r="A36" s="82" t="str">
        <f>'Раздел 1'!A48</f>
        <v>2.1.7</v>
      </c>
      <c r="B36" s="18" t="str">
        <f>'Раздел 1'!B48</f>
        <v>Нов.строит КЛ-10кВ в мкр.128</v>
      </c>
      <c r="C36" s="33">
        <f t="shared" si="68"/>
        <v>0</v>
      </c>
      <c r="D36" s="33"/>
      <c r="E36" s="33">
        <f>'Раздел 1'!D48</f>
        <v>0</v>
      </c>
      <c r="F36" s="33"/>
      <c r="G36" s="33"/>
      <c r="H36" s="33">
        <f t="shared" si="69"/>
        <v>0.58553988319999994</v>
      </c>
      <c r="I36" s="33"/>
      <c r="J36" s="33">
        <f>'Раздел 1'!E48</f>
        <v>0.58553988319999994</v>
      </c>
      <c r="K36" s="33"/>
      <c r="L36" s="33"/>
      <c r="M36" s="33">
        <f t="shared" si="70"/>
        <v>0.58553988319999994</v>
      </c>
      <c r="N36" s="33"/>
      <c r="O36" s="33">
        <f t="shared" ref="O36" si="76">J36-E36</f>
        <v>0.58553988319999994</v>
      </c>
      <c r="P36" s="33"/>
      <c r="Q36" s="33"/>
      <c r="R36" s="33">
        <f t="shared" si="72"/>
        <v>0.58553988319999994</v>
      </c>
      <c r="S36" s="33"/>
      <c r="T36" s="33">
        <f t="shared" ref="T36" si="77">J36</f>
        <v>0.58553988319999994</v>
      </c>
      <c r="U36" s="33"/>
      <c r="V36" s="33"/>
      <c r="W36" s="11"/>
      <c r="X36" s="11"/>
      <c r="Y36" s="11"/>
      <c r="Z36" s="11"/>
      <c r="AA36" s="11"/>
      <c r="AB36" s="11"/>
      <c r="AC36" s="11"/>
      <c r="AD36" s="11"/>
      <c r="AE36" s="11"/>
      <c r="AF36" s="42"/>
      <c r="AG36" s="11"/>
      <c r="AH36" s="11"/>
      <c r="AI36" s="42"/>
      <c r="AJ36" s="12"/>
    </row>
    <row r="37" spans="1:36" x14ac:dyDescent="0.25">
      <c r="A37" s="82" t="str">
        <f>'Раздел 1'!A49</f>
        <v>2.1.8</v>
      </c>
      <c r="B37" s="18" t="str">
        <f>'Раздел 1'!B49</f>
        <v>Нов.строит КЛ-10кВ РП-6 - ТП-143</v>
      </c>
      <c r="C37" s="33">
        <f t="shared" si="68"/>
        <v>0</v>
      </c>
      <c r="D37" s="33"/>
      <c r="E37" s="33">
        <f>'Раздел 1'!D49</f>
        <v>0</v>
      </c>
      <c r="F37" s="33"/>
      <c r="G37" s="33"/>
      <c r="H37" s="33">
        <f t="shared" si="69"/>
        <v>0.10935961519999998</v>
      </c>
      <c r="I37" s="33"/>
      <c r="J37" s="33">
        <f>'Раздел 1'!E49</f>
        <v>0.10935961519999998</v>
      </c>
      <c r="K37" s="33"/>
      <c r="L37" s="33"/>
      <c r="M37" s="33">
        <f t="shared" si="70"/>
        <v>0.12123597299999998</v>
      </c>
      <c r="N37" s="33"/>
      <c r="O37" s="33">
        <f>SUM(O38)</f>
        <v>0.12123597299999998</v>
      </c>
      <c r="P37" s="33"/>
      <c r="Q37" s="33"/>
      <c r="R37" s="33">
        <f t="shared" si="72"/>
        <v>0.12123597299999998</v>
      </c>
      <c r="S37" s="33"/>
      <c r="T37" s="33">
        <f>SUM(T38)</f>
        <v>0.12123597299999998</v>
      </c>
      <c r="U37" s="33"/>
      <c r="V37" s="33"/>
      <c r="W37" s="11"/>
      <c r="X37" s="11"/>
      <c r="Y37" s="11"/>
      <c r="Z37" s="11"/>
      <c r="AA37" s="11"/>
      <c r="AB37" s="11"/>
      <c r="AC37" s="11"/>
      <c r="AD37" s="11"/>
      <c r="AE37" s="11"/>
      <c r="AF37" s="42"/>
      <c r="AG37" s="11"/>
      <c r="AH37" s="11"/>
      <c r="AI37" s="42"/>
      <c r="AJ37" s="12"/>
    </row>
    <row r="38" spans="1:36" x14ac:dyDescent="0.25">
      <c r="A38" s="82" t="str">
        <f>'Раздел 1'!A50</f>
        <v>2.1.9</v>
      </c>
      <c r="B38" s="18" t="str">
        <f>'Раздел 1'!B50</f>
        <v>Нов.строит КЛ-10кВ ТП-811 - ТП-805</v>
      </c>
      <c r="C38" s="33">
        <f t="shared" si="68"/>
        <v>0</v>
      </c>
      <c r="D38" s="33"/>
      <c r="E38" s="33">
        <f>'Раздел 1'!D50</f>
        <v>0</v>
      </c>
      <c r="F38" s="33"/>
      <c r="G38" s="33"/>
      <c r="H38" s="33">
        <f t="shared" si="69"/>
        <v>0.12123597299999998</v>
      </c>
      <c r="I38" s="33"/>
      <c r="J38" s="33">
        <f>'Раздел 1'!E50</f>
        <v>0.12123597299999998</v>
      </c>
      <c r="K38" s="33"/>
      <c r="L38" s="33"/>
      <c r="M38" s="33">
        <f t="shared" si="70"/>
        <v>0.12123597299999998</v>
      </c>
      <c r="N38" s="33"/>
      <c r="O38" s="33">
        <f>J38-E38</f>
        <v>0.12123597299999998</v>
      </c>
      <c r="P38" s="33"/>
      <c r="Q38" s="33"/>
      <c r="R38" s="33">
        <f t="shared" si="72"/>
        <v>0.12123597299999998</v>
      </c>
      <c r="S38" s="33"/>
      <c r="T38" s="33">
        <f>J38</f>
        <v>0.12123597299999998</v>
      </c>
      <c r="U38" s="33"/>
      <c r="V38" s="33"/>
      <c r="W38" s="11"/>
      <c r="X38" s="11"/>
      <c r="Y38" s="11"/>
      <c r="Z38" s="11"/>
      <c r="AA38" s="11"/>
      <c r="AB38" s="11"/>
      <c r="AC38" s="11"/>
      <c r="AD38" s="11"/>
      <c r="AE38" s="11"/>
      <c r="AF38" s="43"/>
      <c r="AG38" s="11"/>
      <c r="AH38" s="44"/>
      <c r="AI38" s="43"/>
      <c r="AJ38" s="12"/>
    </row>
    <row r="39" spans="1:36" s="7" customFormat="1" x14ac:dyDescent="0.25">
      <c r="A39" s="21"/>
      <c r="B39" s="20" t="str">
        <f>'Раздел 1'!B51</f>
        <v>ТП-10/0,4 кВ</v>
      </c>
      <c r="C39" s="32">
        <f t="shared" si="68"/>
        <v>0</v>
      </c>
      <c r="D39" s="32">
        <f>SUM(D40)</f>
        <v>0</v>
      </c>
      <c r="E39" s="32">
        <f>SUM(E40)</f>
        <v>0</v>
      </c>
      <c r="F39" s="32">
        <f>SUM(F40)</f>
        <v>0</v>
      </c>
      <c r="G39" s="32">
        <f>SUM(G40)</f>
        <v>0</v>
      </c>
      <c r="H39" s="32">
        <f t="shared" si="69"/>
        <v>5.6867496211999988</v>
      </c>
      <c r="I39" s="32">
        <f>SUM(I40)</f>
        <v>0</v>
      </c>
      <c r="J39" s="32">
        <f>SUM(J40)</f>
        <v>5.6867496211999988</v>
      </c>
      <c r="K39" s="32">
        <f>SUM(K40)</f>
        <v>0</v>
      </c>
      <c r="L39" s="32">
        <f>SUM(L40)</f>
        <v>0</v>
      </c>
      <c r="M39" s="32">
        <f t="shared" si="70"/>
        <v>5.6867496211999988</v>
      </c>
      <c r="N39" s="32">
        <f t="shared" ref="N39:Q39" si="78">SUM(N40)</f>
        <v>0</v>
      </c>
      <c r="O39" s="32">
        <f t="shared" si="78"/>
        <v>5.6867496211999988</v>
      </c>
      <c r="P39" s="32">
        <f t="shared" si="78"/>
        <v>0</v>
      </c>
      <c r="Q39" s="32">
        <f t="shared" si="78"/>
        <v>0</v>
      </c>
      <c r="R39" s="32">
        <f t="shared" si="72"/>
        <v>5.6867496211999988</v>
      </c>
      <c r="S39" s="32">
        <f t="shared" ref="S39:V39" si="79">SUM(S40)</f>
        <v>0</v>
      </c>
      <c r="T39" s="32">
        <f t="shared" si="79"/>
        <v>5.6867496211999988</v>
      </c>
      <c r="U39" s="32">
        <f t="shared" si="79"/>
        <v>0</v>
      </c>
      <c r="V39" s="32">
        <f t="shared" si="79"/>
        <v>0</v>
      </c>
      <c r="W39" s="35"/>
      <c r="X39" s="35"/>
      <c r="Y39" s="35"/>
      <c r="Z39" s="35"/>
      <c r="AA39" s="35"/>
      <c r="AB39" s="35"/>
      <c r="AC39" s="35"/>
      <c r="AD39" s="35"/>
      <c r="AE39" s="35"/>
      <c r="AF39" s="83"/>
      <c r="AG39" s="35"/>
      <c r="AH39" s="89"/>
      <c r="AI39" s="83"/>
      <c r="AJ39" s="36"/>
    </row>
    <row r="40" spans="1:36" x14ac:dyDescent="0.25">
      <c r="A40" s="82" t="str">
        <f>'Раздел 1'!A52</f>
        <v>2.1.10</v>
      </c>
      <c r="B40" s="79" t="str">
        <f>'Раздел 1'!B52</f>
        <v>Нов.строит БКТП №2 в 128 мкр.</v>
      </c>
      <c r="C40" s="33">
        <f t="shared" si="68"/>
        <v>0</v>
      </c>
      <c r="D40" s="33"/>
      <c r="E40" s="33">
        <f>'Раздел 1'!D52</f>
        <v>0</v>
      </c>
      <c r="F40" s="33"/>
      <c r="G40" s="33"/>
      <c r="H40" s="33">
        <f t="shared" si="69"/>
        <v>5.6867496211999988</v>
      </c>
      <c r="I40" s="33"/>
      <c r="J40" s="33">
        <f>'Раздел 1'!E52</f>
        <v>5.6867496211999988</v>
      </c>
      <c r="K40" s="33"/>
      <c r="L40" s="33"/>
      <c r="M40" s="33">
        <f t="shared" si="70"/>
        <v>5.6867496211999988</v>
      </c>
      <c r="N40" s="33"/>
      <c r="O40" s="33">
        <f>J40-E40</f>
        <v>5.6867496211999988</v>
      </c>
      <c r="P40" s="33"/>
      <c r="Q40" s="33"/>
      <c r="R40" s="33">
        <f t="shared" si="72"/>
        <v>5.6867496211999988</v>
      </c>
      <c r="S40" s="33"/>
      <c r="T40" s="33">
        <f t="shared" ref="T40" si="80">J40</f>
        <v>5.6867496211999988</v>
      </c>
      <c r="U40" s="33"/>
      <c r="V40" s="33"/>
      <c r="W40" s="11"/>
      <c r="X40" s="11"/>
      <c r="Y40" s="11"/>
      <c r="Z40" s="11"/>
      <c r="AA40" s="11"/>
      <c r="AB40" s="11"/>
      <c r="AC40" s="11"/>
      <c r="AD40" s="11"/>
      <c r="AE40" s="11"/>
      <c r="AF40" s="42"/>
      <c r="AG40" s="11"/>
      <c r="AH40" s="11"/>
      <c r="AI40" s="42"/>
      <c r="AJ40" s="12"/>
    </row>
    <row r="41" spans="1:36" s="7" customFormat="1" x14ac:dyDescent="0.25">
      <c r="A41" s="21"/>
      <c r="B41" s="20" t="str">
        <f>'Раздел 1'!B53</f>
        <v>Строительство кабельных сооружений</v>
      </c>
      <c r="C41" s="32">
        <f t="shared" si="68"/>
        <v>28.167779999999997</v>
      </c>
      <c r="D41" s="32">
        <f>SUM(D42)</f>
        <v>0</v>
      </c>
      <c r="E41" s="32">
        <f>SUM(E42)</f>
        <v>28.167779999999997</v>
      </c>
      <c r="F41" s="32">
        <f>SUM(F42)</f>
        <v>0</v>
      </c>
      <c r="G41" s="32">
        <f>SUM(G42)</f>
        <v>0</v>
      </c>
      <c r="H41" s="32">
        <f t="shared" si="69"/>
        <v>27.266197117800001</v>
      </c>
      <c r="I41" s="32">
        <f>SUM(I42)</f>
        <v>0</v>
      </c>
      <c r="J41" s="32">
        <f>SUM(J42)</f>
        <v>27.266197117800001</v>
      </c>
      <c r="K41" s="32">
        <f>SUM(K42)</f>
        <v>0</v>
      </c>
      <c r="L41" s="32">
        <f>SUM(L42)</f>
        <v>0</v>
      </c>
      <c r="M41" s="32">
        <f t="shared" si="70"/>
        <v>-0.90158288219999605</v>
      </c>
      <c r="N41" s="32">
        <f t="shared" ref="N41:Q41" si="81">SUM(N42)</f>
        <v>0</v>
      </c>
      <c r="O41" s="32">
        <f t="shared" si="81"/>
        <v>-0.90158288219999605</v>
      </c>
      <c r="P41" s="32">
        <f t="shared" si="81"/>
        <v>0</v>
      </c>
      <c r="Q41" s="32">
        <f t="shared" si="81"/>
        <v>0</v>
      </c>
      <c r="R41" s="32">
        <f t="shared" si="72"/>
        <v>27.266197117800001</v>
      </c>
      <c r="S41" s="32">
        <f t="shared" ref="S41:V41" si="82">SUM(S42)</f>
        <v>0</v>
      </c>
      <c r="T41" s="32">
        <f t="shared" si="82"/>
        <v>27.266197117800001</v>
      </c>
      <c r="U41" s="32">
        <f t="shared" si="82"/>
        <v>0</v>
      </c>
      <c r="V41" s="32">
        <f t="shared" si="82"/>
        <v>0</v>
      </c>
      <c r="W41" s="35"/>
      <c r="X41" s="35"/>
      <c r="Y41" s="35"/>
      <c r="Z41" s="35"/>
      <c r="AA41" s="35"/>
      <c r="AB41" s="35"/>
      <c r="AC41" s="35"/>
      <c r="AD41" s="35"/>
      <c r="AE41" s="35"/>
      <c r="AF41" s="45"/>
      <c r="AG41" s="35"/>
      <c r="AH41" s="35"/>
      <c r="AI41" s="45"/>
      <c r="AJ41" s="36"/>
    </row>
    <row r="42" spans="1:36" x14ac:dyDescent="0.25">
      <c r="A42" s="82" t="str">
        <f>'Раздел 1'!A54</f>
        <v>2.1.11</v>
      </c>
      <c r="B42" s="79" t="str">
        <f>'Раздел 1'!B54</f>
        <v>Строительство кабельного блока по ул.Монтклер</v>
      </c>
      <c r="C42" s="33">
        <f t="shared" si="68"/>
        <v>28.167779999999997</v>
      </c>
      <c r="D42" s="33"/>
      <c r="E42" s="33">
        <f>'Раздел 1'!D54</f>
        <v>28.167779999999997</v>
      </c>
      <c r="F42" s="33"/>
      <c r="G42" s="33"/>
      <c r="H42" s="33">
        <f t="shared" si="69"/>
        <v>27.266197117800001</v>
      </c>
      <c r="I42" s="33"/>
      <c r="J42" s="33">
        <f>'Раздел 1'!E54</f>
        <v>27.266197117800001</v>
      </c>
      <c r="K42" s="33"/>
      <c r="L42" s="33"/>
      <c r="M42" s="33">
        <f t="shared" si="70"/>
        <v>-0.90158288219999605</v>
      </c>
      <c r="N42" s="33"/>
      <c r="O42" s="33">
        <f>J42-E42</f>
        <v>-0.90158288219999605</v>
      </c>
      <c r="P42" s="33"/>
      <c r="Q42" s="33"/>
      <c r="R42" s="33">
        <f t="shared" si="72"/>
        <v>27.266197117800001</v>
      </c>
      <c r="S42" s="33"/>
      <c r="T42" s="33">
        <f t="shared" ref="T42" si="83">J42</f>
        <v>27.266197117800001</v>
      </c>
      <c r="U42" s="33"/>
      <c r="V42" s="33"/>
      <c r="W42" s="11"/>
      <c r="X42" s="11"/>
      <c r="Y42" s="11"/>
      <c r="Z42" s="11"/>
      <c r="AA42" s="11"/>
      <c r="AB42" s="11"/>
      <c r="AC42" s="11"/>
      <c r="AD42" s="11"/>
      <c r="AE42" s="11"/>
      <c r="AF42" s="42"/>
      <c r="AG42" s="11"/>
      <c r="AH42" s="11"/>
      <c r="AI42" s="42"/>
      <c r="AJ42" s="12"/>
    </row>
    <row r="43" spans="1:36" s="7" customFormat="1" x14ac:dyDescent="0.25">
      <c r="A43" s="21"/>
      <c r="B43" s="20" t="str">
        <f>'Раздел 1'!B55</f>
        <v>РП</v>
      </c>
      <c r="C43" s="32">
        <f t="shared" si="68"/>
        <v>0</v>
      </c>
      <c r="D43" s="32">
        <f>SUM(D44)</f>
        <v>0</v>
      </c>
      <c r="E43" s="32">
        <f>SUM(E44)</f>
        <v>0</v>
      </c>
      <c r="F43" s="32">
        <f>SUM(F44)</f>
        <v>0</v>
      </c>
      <c r="G43" s="32">
        <f>SUM(G44)</f>
        <v>0</v>
      </c>
      <c r="H43" s="32">
        <f t="shared" si="69"/>
        <v>0.2455768092</v>
      </c>
      <c r="I43" s="32">
        <f>SUM(I44)</f>
        <v>0</v>
      </c>
      <c r="J43" s="32">
        <f>SUM(J44)</f>
        <v>0.2455768092</v>
      </c>
      <c r="K43" s="32">
        <f>SUM(K44)</f>
        <v>0</v>
      </c>
      <c r="L43" s="32">
        <f>SUM(L44)</f>
        <v>0</v>
      </c>
      <c r="M43" s="32">
        <f t="shared" si="70"/>
        <v>0.2455768092</v>
      </c>
      <c r="N43" s="32">
        <f t="shared" ref="N43:Q43" si="84">SUM(N44)</f>
        <v>0</v>
      </c>
      <c r="O43" s="32">
        <f t="shared" si="84"/>
        <v>0.2455768092</v>
      </c>
      <c r="P43" s="32">
        <f t="shared" si="84"/>
        <v>0</v>
      </c>
      <c r="Q43" s="32">
        <f t="shared" si="84"/>
        <v>0</v>
      </c>
      <c r="R43" s="32">
        <f t="shared" si="72"/>
        <v>0.2455768092</v>
      </c>
      <c r="S43" s="32">
        <f t="shared" ref="S43:V43" si="85">SUM(S44)</f>
        <v>0</v>
      </c>
      <c r="T43" s="32">
        <f t="shared" si="85"/>
        <v>0.2455768092</v>
      </c>
      <c r="U43" s="32">
        <f t="shared" si="85"/>
        <v>0</v>
      </c>
      <c r="V43" s="32">
        <f t="shared" si="85"/>
        <v>0</v>
      </c>
      <c r="W43" s="35"/>
      <c r="X43" s="35"/>
      <c r="Y43" s="35"/>
      <c r="Z43" s="35"/>
      <c r="AA43" s="35"/>
      <c r="AB43" s="35"/>
      <c r="AC43" s="35"/>
      <c r="AD43" s="35"/>
      <c r="AE43" s="35"/>
      <c r="AF43" s="45"/>
      <c r="AG43" s="35"/>
      <c r="AH43" s="35"/>
      <c r="AI43" s="45"/>
      <c r="AJ43" s="36"/>
    </row>
    <row r="44" spans="1:36" x14ac:dyDescent="0.25">
      <c r="A44" s="82" t="str">
        <f>'Раздел 1'!A56</f>
        <v>2.1.12</v>
      </c>
      <c r="B44" s="79" t="str">
        <f>'Раздел 1'!B56</f>
        <v>Нов. строит-во РП в 108 мкр.</v>
      </c>
      <c r="C44" s="33">
        <f t="shared" si="68"/>
        <v>0</v>
      </c>
      <c r="D44" s="33"/>
      <c r="E44" s="33">
        <f>'Раздел 1'!D56</f>
        <v>0</v>
      </c>
      <c r="F44" s="33"/>
      <c r="G44" s="33"/>
      <c r="H44" s="33">
        <f t="shared" si="69"/>
        <v>0.2455768092</v>
      </c>
      <c r="I44" s="33"/>
      <c r="J44" s="33">
        <f>'Раздел 1'!E56</f>
        <v>0.2455768092</v>
      </c>
      <c r="K44" s="33"/>
      <c r="L44" s="33"/>
      <c r="M44" s="33">
        <f t="shared" si="70"/>
        <v>0.2455768092</v>
      </c>
      <c r="N44" s="33"/>
      <c r="O44" s="33">
        <f>J44-E44</f>
        <v>0.2455768092</v>
      </c>
      <c r="P44" s="33"/>
      <c r="Q44" s="33"/>
      <c r="R44" s="33">
        <f t="shared" si="72"/>
        <v>0.2455768092</v>
      </c>
      <c r="S44" s="33"/>
      <c r="T44" s="33">
        <f t="shared" ref="T44" si="86">J44</f>
        <v>0.2455768092</v>
      </c>
      <c r="U44" s="33"/>
      <c r="V44" s="33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2"/>
    </row>
    <row r="45" spans="1:36" s="7" customFormat="1" hidden="1" x14ac:dyDescent="0.25">
      <c r="A45" s="21"/>
      <c r="B45" s="20" t="str">
        <f>'Раздел 1'!B57</f>
        <v>КЛ-0,4 кВ</v>
      </c>
      <c r="C45" s="32">
        <f t="shared" si="68"/>
        <v>0</v>
      </c>
      <c r="D45" s="32">
        <f>SUM(D46:D48)</f>
        <v>0</v>
      </c>
      <c r="E45" s="32">
        <f>SUM(E46:E48)</f>
        <v>0</v>
      </c>
      <c r="F45" s="32">
        <f>SUM(F46:F48)</f>
        <v>0</v>
      </c>
      <c r="G45" s="32">
        <f>SUM(G46:G48)</f>
        <v>0</v>
      </c>
      <c r="H45" s="32">
        <f t="shared" si="69"/>
        <v>0.81613547139999987</v>
      </c>
      <c r="I45" s="32">
        <f>SUM(I46:I48)</f>
        <v>0</v>
      </c>
      <c r="J45" s="32">
        <f>SUM(J46:J48)</f>
        <v>0.81613547139999987</v>
      </c>
      <c r="K45" s="32">
        <f>SUM(K46:K48)</f>
        <v>0</v>
      </c>
      <c r="L45" s="32">
        <f>SUM(L46:L48)</f>
        <v>0</v>
      </c>
      <c r="M45" s="32">
        <f t="shared" si="70"/>
        <v>0.81613547139999987</v>
      </c>
      <c r="N45" s="32">
        <f t="shared" ref="N45:Q45" si="87">SUM(N46:N48)</f>
        <v>0</v>
      </c>
      <c r="O45" s="32">
        <f t="shared" si="87"/>
        <v>0.81613547139999987</v>
      </c>
      <c r="P45" s="32">
        <f t="shared" si="87"/>
        <v>0</v>
      </c>
      <c r="Q45" s="32">
        <f t="shared" si="87"/>
        <v>0</v>
      </c>
      <c r="R45" s="32">
        <f t="shared" si="72"/>
        <v>0.81613547139999987</v>
      </c>
      <c r="S45" s="32">
        <f t="shared" ref="S45:V45" si="88">SUM(S46:S48)</f>
        <v>0</v>
      </c>
      <c r="T45" s="32">
        <f t="shared" si="88"/>
        <v>0.81613547139999987</v>
      </c>
      <c r="U45" s="32">
        <f t="shared" si="88"/>
        <v>0</v>
      </c>
      <c r="V45" s="32">
        <f t="shared" si="88"/>
        <v>0</v>
      </c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6"/>
    </row>
    <row r="46" spans="1:36" hidden="1" x14ac:dyDescent="0.25">
      <c r="A46" s="82" t="str">
        <f>'Раздел 1'!A58</f>
        <v>2.1.10</v>
      </c>
      <c r="B46" s="18">
        <f>'Раздел 1'!B58</f>
        <v>0</v>
      </c>
      <c r="C46" s="33">
        <f t="shared" si="68"/>
        <v>0</v>
      </c>
      <c r="D46" s="33"/>
      <c r="E46" s="33">
        <f>'Раздел 1'!D58</f>
        <v>0</v>
      </c>
      <c r="F46" s="33"/>
      <c r="G46" s="33"/>
      <c r="H46" s="33">
        <f t="shared" si="69"/>
        <v>0.58553988319999994</v>
      </c>
      <c r="I46" s="33"/>
      <c r="J46" s="33">
        <f>'Раздел 1'!E48</f>
        <v>0.58553988319999994</v>
      </c>
      <c r="K46" s="33"/>
      <c r="L46" s="33"/>
      <c r="M46" s="33">
        <f t="shared" si="70"/>
        <v>0.58553988319999994</v>
      </c>
      <c r="N46" s="33"/>
      <c r="O46" s="33">
        <f t="shared" ref="O46:O48" si="89">J46-E46</f>
        <v>0.58553988319999994</v>
      </c>
      <c r="P46" s="33"/>
      <c r="Q46" s="33"/>
      <c r="R46" s="33">
        <f t="shared" si="72"/>
        <v>0.58553988319999994</v>
      </c>
      <c r="S46" s="33"/>
      <c r="T46" s="33">
        <f t="shared" ref="T46:T48" si="90">J46</f>
        <v>0.58553988319999994</v>
      </c>
      <c r="U46" s="33"/>
      <c r="V46" s="33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2"/>
    </row>
    <row r="47" spans="1:36" hidden="1" x14ac:dyDescent="0.25">
      <c r="A47" s="82" t="str">
        <f>'Раздел 1'!A59</f>
        <v>2.1.11</v>
      </c>
      <c r="B47" s="18">
        <f>'Раздел 1'!B59</f>
        <v>0</v>
      </c>
      <c r="C47" s="33">
        <f t="shared" si="68"/>
        <v>0</v>
      </c>
      <c r="D47" s="33"/>
      <c r="E47" s="33">
        <f>'Раздел 1'!D59</f>
        <v>0</v>
      </c>
      <c r="F47" s="33"/>
      <c r="G47" s="33"/>
      <c r="H47" s="33">
        <f t="shared" si="69"/>
        <v>0.10935961519999998</v>
      </c>
      <c r="I47" s="33"/>
      <c r="J47" s="33">
        <f>'Раздел 1'!E49</f>
        <v>0.10935961519999998</v>
      </c>
      <c r="K47" s="33"/>
      <c r="L47" s="33"/>
      <c r="M47" s="33">
        <f t="shared" si="70"/>
        <v>0.10935961519999998</v>
      </c>
      <c r="N47" s="33"/>
      <c r="O47" s="33">
        <f t="shared" si="89"/>
        <v>0.10935961519999998</v>
      </c>
      <c r="P47" s="33"/>
      <c r="Q47" s="33"/>
      <c r="R47" s="33">
        <f t="shared" si="72"/>
        <v>0.10935961519999998</v>
      </c>
      <c r="S47" s="33"/>
      <c r="T47" s="33">
        <f t="shared" si="90"/>
        <v>0.10935961519999998</v>
      </c>
      <c r="U47" s="33"/>
      <c r="V47" s="33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2"/>
    </row>
    <row r="48" spans="1:36" hidden="1" x14ac:dyDescent="0.25">
      <c r="A48" s="82" t="str">
        <f>'Раздел 1'!A60</f>
        <v>2.1.12</v>
      </c>
      <c r="B48" s="18">
        <f>'Раздел 1'!B60</f>
        <v>0</v>
      </c>
      <c r="C48" s="33">
        <f t="shared" si="68"/>
        <v>0</v>
      </c>
      <c r="D48" s="33"/>
      <c r="E48" s="33">
        <f>'Раздел 1'!D60</f>
        <v>0</v>
      </c>
      <c r="F48" s="33"/>
      <c r="G48" s="33"/>
      <c r="H48" s="33">
        <f t="shared" si="69"/>
        <v>0.12123597299999998</v>
      </c>
      <c r="I48" s="33"/>
      <c r="J48" s="33">
        <f>'Раздел 1'!E50</f>
        <v>0.12123597299999998</v>
      </c>
      <c r="K48" s="33"/>
      <c r="L48" s="33"/>
      <c r="M48" s="33">
        <f t="shared" si="70"/>
        <v>0.12123597299999998</v>
      </c>
      <c r="N48" s="33"/>
      <c r="O48" s="33">
        <f t="shared" si="89"/>
        <v>0.12123597299999998</v>
      </c>
      <c r="P48" s="33"/>
      <c r="Q48" s="33"/>
      <c r="R48" s="33">
        <f t="shared" si="72"/>
        <v>0.12123597299999998</v>
      </c>
      <c r="S48" s="33"/>
      <c r="T48" s="33">
        <f t="shared" si="90"/>
        <v>0.12123597299999998</v>
      </c>
      <c r="U48" s="33"/>
      <c r="V48" s="33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2"/>
    </row>
    <row r="49" spans="1:36" s="7" customFormat="1" x14ac:dyDescent="0.25">
      <c r="A49" s="21"/>
      <c r="B49" s="20" t="str">
        <f>'Раздел 1'!B61</f>
        <v>ВЛ-0,4 кВ</v>
      </c>
      <c r="C49" s="32">
        <f t="shared" si="68"/>
        <v>0</v>
      </c>
      <c r="D49" s="32">
        <f>SUM(D50:D52)</f>
        <v>0</v>
      </c>
      <c r="E49" s="32">
        <f>SUM(E50:E52)</f>
        <v>0</v>
      </c>
      <c r="F49" s="32">
        <f>SUM(F50:F52)</f>
        <v>0</v>
      </c>
      <c r="G49" s="32">
        <f>SUM(G50:G52)</f>
        <v>0</v>
      </c>
      <c r="H49" s="32">
        <f t="shared" si="69"/>
        <v>0.18294906439999997</v>
      </c>
      <c r="I49" s="32">
        <f>SUM(I50:I52)</f>
        <v>0</v>
      </c>
      <c r="J49" s="32">
        <f>SUM(J50:J52)</f>
        <v>0.18294906439999997</v>
      </c>
      <c r="K49" s="32">
        <f>SUM(K50:K52)</f>
        <v>0</v>
      </c>
      <c r="L49" s="32">
        <f>SUM(L50:L52)</f>
        <v>0</v>
      </c>
      <c r="M49" s="32">
        <f t="shared" si="70"/>
        <v>0.18294906439999997</v>
      </c>
      <c r="N49" s="32">
        <f t="shared" ref="N49:Q49" si="91">SUM(N50:N52)</f>
        <v>0</v>
      </c>
      <c r="O49" s="32">
        <f t="shared" si="91"/>
        <v>0.18294906439999997</v>
      </c>
      <c r="P49" s="32">
        <f t="shared" si="91"/>
        <v>0</v>
      </c>
      <c r="Q49" s="32">
        <f t="shared" si="91"/>
        <v>0</v>
      </c>
      <c r="R49" s="32">
        <f t="shared" si="72"/>
        <v>0.18294906439999997</v>
      </c>
      <c r="S49" s="32">
        <f t="shared" ref="S49:V49" si="92">SUM(S50:S52)</f>
        <v>0</v>
      </c>
      <c r="T49" s="32">
        <f t="shared" si="92"/>
        <v>0.18294906439999997</v>
      </c>
      <c r="U49" s="32">
        <f t="shared" si="92"/>
        <v>0</v>
      </c>
      <c r="V49" s="32">
        <f t="shared" si="92"/>
        <v>0</v>
      </c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6"/>
    </row>
    <row r="50" spans="1:36" x14ac:dyDescent="0.25">
      <c r="A50" s="82" t="str">
        <f>'Раздел 1'!A62</f>
        <v>2.1.13</v>
      </c>
      <c r="B50" s="18" t="str">
        <f>'Раздел 1'!B62</f>
        <v>Нов.строит ВЛ-0,4кВ ТП-73 пр.Советский 19</v>
      </c>
      <c r="C50" s="33">
        <f t="shared" si="68"/>
        <v>0</v>
      </c>
      <c r="D50" s="33"/>
      <c r="E50" s="33">
        <f>'Раздел 1'!D62</f>
        <v>0</v>
      </c>
      <c r="F50" s="33"/>
      <c r="G50" s="33"/>
      <c r="H50" s="33">
        <f t="shared" si="69"/>
        <v>9.4133154799999993E-2</v>
      </c>
      <c r="I50" s="33"/>
      <c r="J50" s="33">
        <f>'Раздел 1'!E62</f>
        <v>9.4133154799999993E-2</v>
      </c>
      <c r="K50" s="33"/>
      <c r="L50" s="33"/>
      <c r="M50" s="33">
        <f t="shared" si="70"/>
        <v>9.4133154799999993E-2</v>
      </c>
      <c r="N50" s="33"/>
      <c r="O50" s="33">
        <f t="shared" ref="O50:O59" si="93">J50-E50</f>
        <v>9.4133154799999993E-2</v>
      </c>
      <c r="P50" s="33"/>
      <c r="Q50" s="33"/>
      <c r="R50" s="33">
        <f t="shared" si="72"/>
        <v>9.4133154799999993E-2</v>
      </c>
      <c r="S50" s="33"/>
      <c r="T50" s="33">
        <f t="shared" ref="T50:T52" si="94">J50</f>
        <v>9.4133154799999993E-2</v>
      </c>
      <c r="U50" s="33"/>
      <c r="V50" s="33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2"/>
    </row>
    <row r="51" spans="1:36" x14ac:dyDescent="0.25">
      <c r="A51" s="82" t="str">
        <f>'Раздел 1'!A63</f>
        <v>2.1.14</v>
      </c>
      <c r="B51" s="18" t="str">
        <f>'Раздел 1'!B63</f>
        <v>Нов.строит ВЛ-0,4кВ ул.Верещагина</v>
      </c>
      <c r="C51" s="33">
        <f t="shared" si="68"/>
        <v>0</v>
      </c>
      <c r="D51" s="33"/>
      <c r="E51" s="33">
        <f>'Раздел 1'!D63</f>
        <v>0</v>
      </c>
      <c r="F51" s="33"/>
      <c r="G51" s="33"/>
      <c r="H51" s="33">
        <f t="shared" si="69"/>
        <v>8.8815909599999993E-2</v>
      </c>
      <c r="I51" s="33"/>
      <c r="J51" s="33">
        <f>'Раздел 1'!E63</f>
        <v>8.8815909599999993E-2</v>
      </c>
      <c r="K51" s="33"/>
      <c r="L51" s="33"/>
      <c r="M51" s="33">
        <f t="shared" si="70"/>
        <v>8.8815909599999993E-2</v>
      </c>
      <c r="N51" s="33"/>
      <c r="O51" s="33">
        <f t="shared" si="93"/>
        <v>8.8815909599999993E-2</v>
      </c>
      <c r="P51" s="33"/>
      <c r="Q51" s="33"/>
      <c r="R51" s="33">
        <f t="shared" si="72"/>
        <v>8.8815909599999993E-2</v>
      </c>
      <c r="S51" s="33"/>
      <c r="T51" s="33">
        <f t="shared" si="94"/>
        <v>8.8815909599999993E-2</v>
      </c>
      <c r="U51" s="33"/>
      <c r="V51" s="33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2"/>
    </row>
    <row r="52" spans="1:36" x14ac:dyDescent="0.25">
      <c r="A52" s="82"/>
      <c r="B52" s="79">
        <f>'Раздел 1'!B64</f>
        <v>0</v>
      </c>
      <c r="C52" s="33">
        <f t="shared" si="68"/>
        <v>0</v>
      </c>
      <c r="D52" s="33"/>
      <c r="E52" s="33">
        <f>'Раздел 1'!D64</f>
        <v>0</v>
      </c>
      <c r="F52" s="33"/>
      <c r="G52" s="33"/>
      <c r="H52" s="33">
        <f t="shared" si="69"/>
        <v>0</v>
      </c>
      <c r="I52" s="33"/>
      <c r="J52" s="33">
        <f>'Раздел 1'!E64</f>
        <v>0</v>
      </c>
      <c r="K52" s="33"/>
      <c r="L52" s="33"/>
      <c r="M52" s="33">
        <f t="shared" si="70"/>
        <v>0</v>
      </c>
      <c r="N52" s="33"/>
      <c r="O52" s="33">
        <f t="shared" si="93"/>
        <v>0</v>
      </c>
      <c r="P52" s="33"/>
      <c r="Q52" s="33"/>
      <c r="R52" s="33">
        <f t="shared" si="72"/>
        <v>0</v>
      </c>
      <c r="S52" s="33"/>
      <c r="T52" s="33">
        <f t="shared" si="94"/>
        <v>0</v>
      </c>
      <c r="U52" s="33"/>
      <c r="V52" s="33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2"/>
    </row>
    <row r="53" spans="1:36" s="7" customFormat="1" x14ac:dyDescent="0.25">
      <c r="A53" s="21" t="str">
        <f>'Раздел 1'!A65</f>
        <v>2.2.</v>
      </c>
      <c r="B53" s="20" t="str">
        <f>'Раздел 1'!B65</f>
        <v>Прочее новое строительство</v>
      </c>
      <c r="C53" s="32">
        <f>D53+E53+F53+G53</f>
        <v>2.3835999999999999</v>
      </c>
      <c r="D53" s="32">
        <f>SUM(D54:D62)</f>
        <v>0</v>
      </c>
      <c r="E53" s="32">
        <f>SUM(E54:E62)</f>
        <v>0</v>
      </c>
      <c r="F53" s="32">
        <f>SUM(F54:F62)</f>
        <v>0</v>
      </c>
      <c r="G53" s="32">
        <f>SUM(G54:G62)</f>
        <v>2.3835999999999999</v>
      </c>
      <c r="H53" s="32">
        <f t="shared" si="69"/>
        <v>7.6246282093999991</v>
      </c>
      <c r="I53" s="32">
        <f>SUM(I54:I62)</f>
        <v>0</v>
      </c>
      <c r="J53" s="32">
        <f>SUM(J54:J62)</f>
        <v>2.4280042850000001</v>
      </c>
      <c r="K53" s="32">
        <f>SUM(K54:K62)</f>
        <v>0</v>
      </c>
      <c r="L53" s="32">
        <f>SUM(L54:L62)</f>
        <v>5.196623924399999</v>
      </c>
      <c r="M53" s="32">
        <f t="shared" si="70"/>
        <v>5.2410282093999996</v>
      </c>
      <c r="N53" s="32">
        <f>SUM(N54:N62)</f>
        <v>0</v>
      </c>
      <c r="O53" s="32">
        <f>SUM(O54:O62)</f>
        <v>2.4280042850000001</v>
      </c>
      <c r="P53" s="32">
        <f>SUM(P54:P62)</f>
        <v>0</v>
      </c>
      <c r="Q53" s="32">
        <f>SUM(Q54:Q62)</f>
        <v>2.8130239243999995</v>
      </c>
      <c r="R53" s="32">
        <f>S53+T53+U53+V53</f>
        <v>7.6246282093999991</v>
      </c>
      <c r="S53" s="32">
        <f>SUM(S54:S62)</f>
        <v>0</v>
      </c>
      <c r="T53" s="32">
        <f>SUM(T54:T62)</f>
        <v>2.4280042850000001</v>
      </c>
      <c r="U53" s="32">
        <f>SUM(U54:U62)</f>
        <v>0</v>
      </c>
      <c r="V53" s="32">
        <f>SUM(V54:V62)</f>
        <v>5.196623924399999</v>
      </c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6"/>
    </row>
    <row r="54" spans="1:36" ht="38.25" x14ac:dyDescent="0.25">
      <c r="A54" s="82" t="str">
        <f>'Раздел 1'!A66</f>
        <v>2.2.1</v>
      </c>
      <c r="B54" s="18" t="str">
        <f>'Раздел 1'!B66</f>
        <v>Развитие и поддержание в работоспособном состоянии  информационой системы предприятия</v>
      </c>
      <c r="C54" s="33">
        <f>D54+E54+F54+G54</f>
        <v>2.3835999999999999</v>
      </c>
      <c r="D54" s="33"/>
      <c r="E54" s="33"/>
      <c r="F54" s="33"/>
      <c r="G54" s="33">
        <f>'Раздел 1'!D66</f>
        <v>2.3835999999999999</v>
      </c>
      <c r="H54" s="33">
        <f t="shared" si="69"/>
        <v>2.2427414765999996</v>
      </c>
      <c r="I54" s="33"/>
      <c r="J54" s="33"/>
      <c r="K54" s="33"/>
      <c r="L54" s="33">
        <f>'Раздел 1'!E66</f>
        <v>2.2427414765999996</v>
      </c>
      <c r="M54" s="33">
        <f t="shared" si="70"/>
        <v>-0.14085852340000038</v>
      </c>
      <c r="N54" s="33"/>
      <c r="O54" s="33">
        <f>J54-E54</f>
        <v>0</v>
      </c>
      <c r="P54" s="33"/>
      <c r="Q54" s="33">
        <f t="shared" ref="Q54:Q56" si="95">L54-G54</f>
        <v>-0.14085852340000038</v>
      </c>
      <c r="R54" s="33">
        <f>S54+T54+U54+V54</f>
        <v>2.2427414765999996</v>
      </c>
      <c r="S54" s="33"/>
      <c r="T54" s="33"/>
      <c r="U54" s="33"/>
      <c r="V54" s="33">
        <f t="shared" ref="V54:V56" si="96">L54</f>
        <v>2.2427414765999996</v>
      </c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2"/>
    </row>
    <row r="55" spans="1:36" x14ac:dyDescent="0.25">
      <c r="A55" s="82" t="str">
        <f>'Раздел 1'!A67</f>
        <v>2.2.2</v>
      </c>
      <c r="B55" s="18" t="str">
        <f>'Раздел 1'!B67</f>
        <v>Реконструкция системы ИСБ</v>
      </c>
      <c r="C55" s="33">
        <f t="shared" si="68"/>
        <v>0</v>
      </c>
      <c r="D55" s="33"/>
      <c r="E55" s="33"/>
      <c r="F55" s="33"/>
      <c r="G55" s="33">
        <f>'Раздел 1'!D67</f>
        <v>0</v>
      </c>
      <c r="H55" s="33">
        <f t="shared" si="69"/>
        <v>1.1267993223999999</v>
      </c>
      <c r="I55" s="33"/>
      <c r="J55" s="33"/>
      <c r="K55" s="33"/>
      <c r="L55" s="33">
        <f>'Раздел 1'!E67</f>
        <v>1.1267993223999999</v>
      </c>
      <c r="M55" s="33">
        <f t="shared" si="70"/>
        <v>1.1267993223999999</v>
      </c>
      <c r="N55" s="33"/>
      <c r="O55" s="33">
        <f t="shared" si="93"/>
        <v>0</v>
      </c>
      <c r="P55" s="33"/>
      <c r="Q55" s="33">
        <f t="shared" si="95"/>
        <v>1.1267993223999999</v>
      </c>
      <c r="R55" s="33">
        <f t="shared" si="72"/>
        <v>1.1267993223999999</v>
      </c>
      <c r="S55" s="37"/>
      <c r="T55" s="33"/>
      <c r="U55" s="33"/>
      <c r="V55" s="33">
        <f t="shared" si="96"/>
        <v>1.1267993223999999</v>
      </c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2"/>
    </row>
    <row r="56" spans="1:36" x14ac:dyDescent="0.25">
      <c r="A56" s="82" t="str">
        <f>'Раздел 1'!A68</f>
        <v>2.2.3</v>
      </c>
      <c r="B56" s="18" t="str">
        <f>'Раздел 1'!B68</f>
        <v>Прочее эл.оборуд</v>
      </c>
      <c r="C56" s="33">
        <f t="shared" si="68"/>
        <v>0</v>
      </c>
      <c r="D56" s="33"/>
      <c r="E56" s="33"/>
      <c r="F56" s="33"/>
      <c r="G56" s="33">
        <f>'Раздел 1'!D68</f>
        <v>0</v>
      </c>
      <c r="H56" s="33">
        <f t="shared" si="69"/>
        <v>1.8270831253999997</v>
      </c>
      <c r="I56" s="33"/>
      <c r="J56" s="33"/>
      <c r="K56" s="33"/>
      <c r="L56" s="33">
        <f>'Раздел 1'!E68</f>
        <v>1.8270831253999997</v>
      </c>
      <c r="M56" s="33">
        <f t="shared" si="70"/>
        <v>1.8270831253999997</v>
      </c>
      <c r="N56" s="33"/>
      <c r="O56" s="33">
        <f t="shared" si="93"/>
        <v>0</v>
      </c>
      <c r="P56" s="33"/>
      <c r="Q56" s="33">
        <f t="shared" si="95"/>
        <v>1.8270831253999997</v>
      </c>
      <c r="R56" s="33">
        <f t="shared" si="72"/>
        <v>1.8270831253999997</v>
      </c>
      <c r="S56" s="37"/>
      <c r="T56" s="33"/>
      <c r="U56" s="33"/>
      <c r="V56" s="33">
        <f t="shared" si="96"/>
        <v>1.8270831253999997</v>
      </c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2"/>
    </row>
    <row r="57" spans="1:36" x14ac:dyDescent="0.25">
      <c r="A57" s="82" t="str">
        <f>'Раздел 1'!A69</f>
        <v>2.2.4</v>
      </c>
      <c r="B57" s="18" t="str">
        <f>'Раздел 1'!B69</f>
        <v>Реконструкция каб.тонн. по Октябрьскому пр.</v>
      </c>
      <c r="C57" s="33">
        <f t="shared" si="68"/>
        <v>0</v>
      </c>
      <c r="D57" s="33"/>
      <c r="E57" s="33">
        <f>'Раздел 1'!D69</f>
        <v>0</v>
      </c>
      <c r="F57" s="33"/>
      <c r="G57" s="33"/>
      <c r="H57" s="33">
        <f t="shared" si="69"/>
        <v>0.11337439999999999</v>
      </c>
      <c r="I57" s="33"/>
      <c r="J57" s="33">
        <f>'Раздел 1'!E69</f>
        <v>0.11337439999999999</v>
      </c>
      <c r="K57" s="33"/>
      <c r="L57" s="33"/>
      <c r="M57" s="33">
        <f t="shared" si="70"/>
        <v>0.11337439999999999</v>
      </c>
      <c r="N57" s="33"/>
      <c r="O57" s="33">
        <f t="shared" si="93"/>
        <v>0.11337439999999999</v>
      </c>
      <c r="P57" s="33"/>
      <c r="Q57" s="33">
        <f>L57-G57</f>
        <v>0</v>
      </c>
      <c r="R57" s="33">
        <f t="shared" si="72"/>
        <v>0.11337439999999999</v>
      </c>
      <c r="S57" s="33"/>
      <c r="T57" s="33">
        <f t="shared" ref="T57:T59" si="97">J57</f>
        <v>0.11337439999999999</v>
      </c>
      <c r="U57" s="33"/>
      <c r="V57" s="33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2"/>
    </row>
    <row r="58" spans="1:36" ht="25.5" x14ac:dyDescent="0.25">
      <c r="A58" s="82" t="str">
        <f>'Раздел 1'!A70</f>
        <v>2.2.5</v>
      </c>
      <c r="B58" s="18" t="str">
        <f>'Раздел 1'!B70</f>
        <v>Реконструкция здания производственной базы в п.Кадуй</v>
      </c>
      <c r="C58" s="33">
        <f t="shared" si="68"/>
        <v>0</v>
      </c>
      <c r="D58" s="33"/>
      <c r="E58" s="33">
        <f>'Раздел 1'!D70</f>
        <v>0</v>
      </c>
      <c r="F58" s="33"/>
      <c r="G58" s="33"/>
      <c r="H58" s="33">
        <f t="shared" si="69"/>
        <v>2.9499999999999998E-2</v>
      </c>
      <c r="I58" s="33"/>
      <c r="J58" s="33">
        <f>'Раздел 1'!E70</f>
        <v>2.9499999999999998E-2</v>
      </c>
      <c r="K58" s="33"/>
      <c r="L58" s="33"/>
      <c r="M58" s="33">
        <f t="shared" si="70"/>
        <v>2.9499999999999998E-2</v>
      </c>
      <c r="N58" s="33"/>
      <c r="O58" s="33">
        <f t="shared" si="93"/>
        <v>2.9499999999999998E-2</v>
      </c>
      <c r="P58" s="33"/>
      <c r="Q58" s="33">
        <f t="shared" ref="Q58:Q68" si="98">L58-G58</f>
        <v>0</v>
      </c>
      <c r="R58" s="33">
        <f t="shared" si="72"/>
        <v>2.9499999999999998E-2</v>
      </c>
      <c r="S58" s="33"/>
      <c r="T58" s="33">
        <f t="shared" si="97"/>
        <v>2.9499999999999998E-2</v>
      </c>
      <c r="U58" s="33"/>
      <c r="V58" s="33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2"/>
    </row>
    <row r="59" spans="1:36" ht="25.5" x14ac:dyDescent="0.25">
      <c r="A59" s="82" t="str">
        <f>'Раздел 1'!A71</f>
        <v>2.2.6</v>
      </c>
      <c r="B59" s="18" t="str">
        <f>'Раздел 1'!B71</f>
        <v>Нов.строит Эл.снаб.дренажных насосных Каб.блока ПС "Южная"</v>
      </c>
      <c r="C59" s="33">
        <f t="shared" si="68"/>
        <v>0</v>
      </c>
      <c r="D59" s="33"/>
      <c r="E59" s="33">
        <f>'Раздел 1'!D71</f>
        <v>0</v>
      </c>
      <c r="F59" s="33"/>
      <c r="G59" s="33"/>
      <c r="H59" s="33">
        <f t="shared" si="69"/>
        <v>2.2851298849999999</v>
      </c>
      <c r="I59" s="33"/>
      <c r="J59" s="33">
        <f>'Раздел 1'!E71</f>
        <v>2.2851298849999999</v>
      </c>
      <c r="K59" s="33"/>
      <c r="L59" s="33"/>
      <c r="M59" s="33">
        <f t="shared" si="70"/>
        <v>2.2851298849999999</v>
      </c>
      <c r="N59" s="33"/>
      <c r="O59" s="33">
        <f t="shared" si="93"/>
        <v>2.2851298849999999</v>
      </c>
      <c r="P59" s="33"/>
      <c r="Q59" s="33">
        <f t="shared" si="98"/>
        <v>0</v>
      </c>
      <c r="R59" s="33">
        <f t="shared" si="72"/>
        <v>2.2851298849999999</v>
      </c>
      <c r="S59" s="33"/>
      <c r="T59" s="33">
        <f t="shared" si="97"/>
        <v>2.2851298849999999</v>
      </c>
      <c r="U59" s="33"/>
      <c r="V59" s="33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2"/>
    </row>
    <row r="60" spans="1:36" hidden="1" x14ac:dyDescent="0.25">
      <c r="A60" s="82"/>
      <c r="B60" s="80">
        <f>'Раздел 1'!B72</f>
        <v>0</v>
      </c>
      <c r="C60" s="33">
        <f t="shared" si="68"/>
        <v>0</v>
      </c>
      <c r="D60" s="33"/>
      <c r="E60" s="33"/>
      <c r="F60" s="33"/>
      <c r="G60" s="33"/>
      <c r="H60" s="33">
        <f t="shared" si="69"/>
        <v>0</v>
      </c>
      <c r="I60" s="33"/>
      <c r="J60" s="33"/>
      <c r="K60" s="33"/>
      <c r="L60" s="33"/>
      <c r="M60" s="33">
        <f t="shared" si="70"/>
        <v>0</v>
      </c>
      <c r="N60" s="33"/>
      <c r="O60" s="33"/>
      <c r="P60" s="33"/>
      <c r="Q60" s="33">
        <f t="shared" si="98"/>
        <v>0</v>
      </c>
      <c r="R60" s="33">
        <f t="shared" si="72"/>
        <v>0</v>
      </c>
      <c r="S60" s="33"/>
      <c r="T60" s="33"/>
      <c r="U60" s="33"/>
      <c r="V60" s="33">
        <f t="shared" ref="V60:V62" si="99">L60</f>
        <v>0</v>
      </c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2"/>
    </row>
    <row r="61" spans="1:36" hidden="1" x14ac:dyDescent="0.25">
      <c r="A61" s="82"/>
      <c r="B61" s="80">
        <f>'Раздел 1'!B73</f>
        <v>0</v>
      </c>
      <c r="C61" s="33">
        <f t="shared" si="68"/>
        <v>0</v>
      </c>
      <c r="D61" s="33"/>
      <c r="E61" s="33"/>
      <c r="F61" s="33"/>
      <c r="G61" s="33"/>
      <c r="H61" s="33">
        <f t="shared" si="69"/>
        <v>0</v>
      </c>
      <c r="I61" s="33"/>
      <c r="J61" s="33"/>
      <c r="K61" s="33"/>
      <c r="L61" s="33"/>
      <c r="M61" s="33">
        <f t="shared" si="70"/>
        <v>0</v>
      </c>
      <c r="N61" s="33"/>
      <c r="O61" s="33"/>
      <c r="P61" s="33"/>
      <c r="Q61" s="33">
        <f t="shared" si="98"/>
        <v>0</v>
      </c>
      <c r="R61" s="33">
        <f t="shared" si="72"/>
        <v>0</v>
      </c>
      <c r="S61" s="33"/>
      <c r="T61" s="33"/>
      <c r="U61" s="33"/>
      <c r="V61" s="33">
        <f t="shared" si="99"/>
        <v>0</v>
      </c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2"/>
    </row>
    <row r="62" spans="1:36" hidden="1" x14ac:dyDescent="0.25">
      <c r="A62" s="82"/>
      <c r="B62" s="80">
        <f>'Раздел 1'!B74</f>
        <v>0</v>
      </c>
      <c r="C62" s="33">
        <f t="shared" si="68"/>
        <v>0</v>
      </c>
      <c r="D62" s="33"/>
      <c r="E62" s="33"/>
      <c r="F62" s="33"/>
      <c r="G62" s="33"/>
      <c r="H62" s="33">
        <f t="shared" si="69"/>
        <v>0</v>
      </c>
      <c r="I62" s="33"/>
      <c r="J62" s="33"/>
      <c r="K62" s="33"/>
      <c r="L62" s="33"/>
      <c r="M62" s="33">
        <f t="shared" si="70"/>
        <v>0</v>
      </c>
      <c r="N62" s="33"/>
      <c r="O62" s="33"/>
      <c r="P62" s="33"/>
      <c r="Q62" s="33">
        <f t="shared" si="98"/>
        <v>0</v>
      </c>
      <c r="R62" s="33">
        <f t="shared" si="72"/>
        <v>0</v>
      </c>
      <c r="S62" s="33"/>
      <c r="T62" s="33"/>
      <c r="U62" s="33"/>
      <c r="V62" s="33">
        <f t="shared" si="99"/>
        <v>0</v>
      </c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2"/>
    </row>
    <row r="63" spans="1:36" s="7" customFormat="1" x14ac:dyDescent="0.25">
      <c r="A63" s="21" t="str">
        <f>'Раздел 1'!A75</f>
        <v>2.3.</v>
      </c>
      <c r="B63" s="20" t="str">
        <f>'Раздел 1'!B75</f>
        <v>Приобретение автотранспорта</v>
      </c>
      <c r="C63" s="32">
        <f t="shared" si="68"/>
        <v>8.5266799999999989</v>
      </c>
      <c r="D63" s="32">
        <f>SUM(D64:D68)</f>
        <v>0</v>
      </c>
      <c r="E63" s="32">
        <f>SUM(E64:E68)</f>
        <v>0</v>
      </c>
      <c r="F63" s="32">
        <f>SUM(F64:F68)</f>
        <v>0</v>
      </c>
      <c r="G63" s="32">
        <f>SUM(G64:G68)</f>
        <v>8.5266799999999989</v>
      </c>
      <c r="H63" s="32">
        <f t="shared" si="69"/>
        <v>8.5238404598000006</v>
      </c>
      <c r="I63" s="32">
        <f>SUM(I64:I68)</f>
        <v>0</v>
      </c>
      <c r="J63" s="32">
        <f>SUM(J64:J68)</f>
        <v>0</v>
      </c>
      <c r="K63" s="32">
        <f>SUM(K64:K68)</f>
        <v>0</v>
      </c>
      <c r="L63" s="32">
        <f>SUM(L64:L68)</f>
        <v>8.5238404598000006</v>
      </c>
      <c r="M63" s="32">
        <f t="shared" si="70"/>
        <v>-2.8395401999999903E-3</v>
      </c>
      <c r="N63" s="32">
        <f t="shared" ref="N63:Q63" si="100">SUM(N64:N68)</f>
        <v>0</v>
      </c>
      <c r="O63" s="32">
        <f t="shared" si="100"/>
        <v>0</v>
      </c>
      <c r="P63" s="32">
        <f t="shared" si="100"/>
        <v>0</v>
      </c>
      <c r="Q63" s="32">
        <f t="shared" si="100"/>
        <v>-2.8395401999999903E-3</v>
      </c>
      <c r="R63" s="32">
        <f t="shared" si="72"/>
        <v>8.5238404598000006</v>
      </c>
      <c r="S63" s="32">
        <f t="shared" ref="S63:V63" si="101">SUM(S64:S68)</f>
        <v>0</v>
      </c>
      <c r="T63" s="32">
        <f t="shared" si="101"/>
        <v>0</v>
      </c>
      <c r="U63" s="32">
        <f t="shared" si="101"/>
        <v>0</v>
      </c>
      <c r="V63" s="32">
        <f t="shared" si="101"/>
        <v>8.5238404598000006</v>
      </c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6"/>
    </row>
    <row r="64" spans="1:36" x14ac:dyDescent="0.25">
      <c r="A64" s="82" t="str">
        <f>'Раздел 1'!A76</f>
        <v>2.3.1</v>
      </c>
      <c r="B64" s="18" t="str">
        <f>'Раздел 1'!B76</f>
        <v>Ш-Нива</v>
      </c>
      <c r="C64" s="33">
        <f t="shared" si="68"/>
        <v>0.50149999999999995</v>
      </c>
      <c r="D64" s="33"/>
      <c r="E64" s="33"/>
      <c r="F64" s="33"/>
      <c r="G64" s="33">
        <f>'Раздел 1'!D76</f>
        <v>0.50149999999999995</v>
      </c>
      <c r="H64" s="33">
        <f t="shared" si="69"/>
        <v>0.50488366179999999</v>
      </c>
      <c r="I64" s="33"/>
      <c r="J64" s="33"/>
      <c r="K64" s="33"/>
      <c r="L64" s="33">
        <f>'Раздел 1'!E76</f>
        <v>0.50488366179999999</v>
      </c>
      <c r="M64" s="33">
        <f t="shared" si="70"/>
        <v>3.3836618000000485E-3</v>
      </c>
      <c r="N64" s="33"/>
      <c r="O64" s="33"/>
      <c r="P64" s="33"/>
      <c r="Q64" s="33">
        <f t="shared" si="98"/>
        <v>3.3836618000000485E-3</v>
      </c>
      <c r="R64" s="33">
        <f t="shared" si="72"/>
        <v>0.50488366179999999</v>
      </c>
      <c r="S64" s="33"/>
      <c r="T64" s="33"/>
      <c r="U64" s="33"/>
      <c r="V64" s="33">
        <f t="shared" ref="V64:V68" si="102">L64</f>
        <v>0.50488366179999999</v>
      </c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2"/>
    </row>
    <row r="65" spans="1:36" x14ac:dyDescent="0.25">
      <c r="A65" s="82" t="str">
        <f>'Раздел 1'!A77</f>
        <v>2.3.2</v>
      </c>
      <c r="B65" s="18" t="str">
        <f>'Раздел 1'!B77</f>
        <v>Ш-Нива</v>
      </c>
      <c r="C65" s="33">
        <f t="shared" si="68"/>
        <v>0.45901999999999998</v>
      </c>
      <c r="D65" s="33"/>
      <c r="E65" s="33"/>
      <c r="F65" s="33"/>
      <c r="G65" s="33">
        <f>'Раздел 1'!D77</f>
        <v>0.45901999999999998</v>
      </c>
      <c r="H65" s="33">
        <f t="shared" si="69"/>
        <v>0.46168800360000001</v>
      </c>
      <c r="I65" s="33"/>
      <c r="J65" s="33"/>
      <c r="K65" s="33"/>
      <c r="L65" s="33">
        <f>'Раздел 1'!E77</f>
        <v>0.46168800360000001</v>
      </c>
      <c r="M65" s="33">
        <f t="shared" si="70"/>
        <v>2.668003600000024E-3</v>
      </c>
      <c r="N65" s="33"/>
      <c r="O65" s="33"/>
      <c r="P65" s="33"/>
      <c r="Q65" s="33">
        <f t="shared" si="98"/>
        <v>2.668003600000024E-3</v>
      </c>
      <c r="R65" s="33">
        <f t="shared" si="72"/>
        <v>0.46168800360000001</v>
      </c>
      <c r="S65" s="33"/>
      <c r="T65" s="33"/>
      <c r="U65" s="33"/>
      <c r="V65" s="33">
        <f t="shared" si="102"/>
        <v>0.46168800360000001</v>
      </c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2"/>
    </row>
    <row r="66" spans="1:36" x14ac:dyDescent="0.25">
      <c r="A66" s="82" t="str">
        <f>'Раздел 1'!A78</f>
        <v>2.3.3</v>
      </c>
      <c r="B66" s="18" t="str">
        <f>'Раздел 1'!B78</f>
        <v>Ш-Нива</v>
      </c>
      <c r="C66" s="33">
        <f t="shared" si="68"/>
        <v>0.45901999999999998</v>
      </c>
      <c r="D66" s="33"/>
      <c r="E66" s="33"/>
      <c r="F66" s="33"/>
      <c r="G66" s="33">
        <f>'Раздел 1'!D78</f>
        <v>0.45901999999999998</v>
      </c>
      <c r="H66" s="33">
        <f t="shared" si="69"/>
        <v>0.46168800360000001</v>
      </c>
      <c r="I66" s="33"/>
      <c r="J66" s="33"/>
      <c r="K66" s="33"/>
      <c r="L66" s="33">
        <f>'Раздел 1'!E78</f>
        <v>0.46168800360000001</v>
      </c>
      <c r="M66" s="33">
        <f t="shared" si="70"/>
        <v>2.668003600000024E-3</v>
      </c>
      <c r="N66" s="33"/>
      <c r="O66" s="33"/>
      <c r="P66" s="33"/>
      <c r="Q66" s="33">
        <f t="shared" si="98"/>
        <v>2.668003600000024E-3</v>
      </c>
      <c r="R66" s="33">
        <f t="shared" si="72"/>
        <v>0.46168800360000001</v>
      </c>
      <c r="S66" s="33"/>
      <c r="T66" s="33"/>
      <c r="U66" s="33"/>
      <c r="V66" s="33">
        <f t="shared" si="102"/>
        <v>0.46168800360000001</v>
      </c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2"/>
    </row>
    <row r="67" spans="1:36" x14ac:dyDescent="0.25">
      <c r="A67" s="82" t="str">
        <f>'Раздел 1'!A79</f>
        <v>2.3.4</v>
      </c>
      <c r="B67" s="18" t="str">
        <f>'Раздел 1'!B79</f>
        <v>Трактор</v>
      </c>
      <c r="C67" s="33">
        <f t="shared" si="68"/>
        <v>4.0769000000000002</v>
      </c>
      <c r="D67" s="33"/>
      <c r="E67" s="33"/>
      <c r="F67" s="33"/>
      <c r="G67" s="33">
        <f>'Раздел 1'!D79</f>
        <v>4.0769000000000002</v>
      </c>
      <c r="H67" s="33">
        <f t="shared" si="69"/>
        <v>4.0800063146000003</v>
      </c>
      <c r="I67" s="33"/>
      <c r="J67" s="33"/>
      <c r="K67" s="33"/>
      <c r="L67" s="33">
        <f>'Раздел 1'!E79</f>
        <v>4.0800063146000003</v>
      </c>
      <c r="M67" s="33">
        <f t="shared" si="70"/>
        <v>3.1063146000001041E-3</v>
      </c>
      <c r="N67" s="33"/>
      <c r="O67" s="33"/>
      <c r="P67" s="33"/>
      <c r="Q67" s="33">
        <f t="shared" si="98"/>
        <v>3.1063146000001041E-3</v>
      </c>
      <c r="R67" s="33">
        <f t="shared" si="72"/>
        <v>4.0800063146000003</v>
      </c>
      <c r="S67" s="33"/>
      <c r="T67" s="33"/>
      <c r="U67" s="33"/>
      <c r="V67" s="33">
        <f t="shared" si="102"/>
        <v>4.0800063146000003</v>
      </c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2"/>
    </row>
    <row r="68" spans="1:36" x14ac:dyDescent="0.25">
      <c r="A68" s="82" t="str">
        <f>'Раздел 1'!A80</f>
        <v>2.3.5</v>
      </c>
      <c r="B68" s="18" t="str">
        <f>'Раздел 1'!B80</f>
        <v>Лебедка</v>
      </c>
      <c r="C68" s="33">
        <f t="shared" si="68"/>
        <v>3.03024</v>
      </c>
      <c r="D68" s="33"/>
      <c r="E68" s="33"/>
      <c r="F68" s="33"/>
      <c r="G68" s="33">
        <f>'Раздел 1'!D80</f>
        <v>3.03024</v>
      </c>
      <c r="H68" s="33">
        <f t="shared" si="69"/>
        <v>3.0155744761999999</v>
      </c>
      <c r="I68" s="33"/>
      <c r="J68" s="33"/>
      <c r="K68" s="33"/>
      <c r="L68" s="33">
        <f>'Раздел 1'!E80</f>
        <v>3.0155744761999999</v>
      </c>
      <c r="M68" s="33">
        <f t="shared" si="70"/>
        <v>-1.4665523800000191E-2</v>
      </c>
      <c r="N68" s="33"/>
      <c r="O68" s="33"/>
      <c r="P68" s="33"/>
      <c r="Q68" s="33">
        <f t="shared" si="98"/>
        <v>-1.4665523800000191E-2</v>
      </c>
      <c r="R68" s="33">
        <f t="shared" si="72"/>
        <v>3.0155744761999999</v>
      </c>
      <c r="S68" s="33"/>
      <c r="T68" s="33"/>
      <c r="U68" s="33"/>
      <c r="V68" s="33">
        <f t="shared" si="102"/>
        <v>3.0155744761999999</v>
      </c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2"/>
    </row>
    <row r="69" spans="1:36" s="7" customFormat="1" ht="64.5" x14ac:dyDescent="0.25">
      <c r="A69" s="21" t="str">
        <f>'Раздел 1'!A81</f>
        <v>2.4.</v>
      </c>
      <c r="B69" s="26" t="str">
        <f>'Раздел 1'!B81</f>
        <v>Строительство объектов электросетевого хозяйства с целью технологического присоединения энергоустановок потребителей к электрическим сетям максимальной мощностью до 15 кВт</v>
      </c>
      <c r="C69" s="32">
        <f t="shared" si="68"/>
        <v>34.425319999999999</v>
      </c>
      <c r="D69" s="32"/>
      <c r="E69" s="32">
        <f>'Раздел 1'!D81</f>
        <v>34.425319999999999</v>
      </c>
      <c r="F69" s="32"/>
      <c r="G69" s="32"/>
      <c r="H69" s="32">
        <f t="shared" si="69"/>
        <v>34.514598339800003</v>
      </c>
      <c r="I69" s="32"/>
      <c r="J69" s="32">
        <f>'Раздел 1'!E81</f>
        <v>34.514598339800003</v>
      </c>
      <c r="K69" s="32"/>
      <c r="L69" s="32"/>
      <c r="M69" s="32">
        <f t="shared" si="70"/>
        <v>8.9278339800003437E-2</v>
      </c>
      <c r="N69" s="32"/>
      <c r="O69" s="32">
        <f>J69-E69</f>
        <v>8.9278339800003437E-2</v>
      </c>
      <c r="P69" s="32"/>
      <c r="Q69" s="32"/>
      <c r="R69" s="32">
        <f t="shared" si="72"/>
        <v>34.514598339800003</v>
      </c>
      <c r="S69" s="32"/>
      <c r="T69" s="32">
        <f t="shared" ref="T69:T70" si="103">J69</f>
        <v>34.514598339800003</v>
      </c>
      <c r="U69" s="32"/>
      <c r="V69" s="32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6"/>
    </row>
    <row r="70" spans="1:36" s="7" customFormat="1" ht="64.5" x14ac:dyDescent="0.25">
      <c r="A70" s="21" t="str">
        <f>'Раздел 1'!A82</f>
        <v>2.5.</v>
      </c>
      <c r="B70" s="26" t="str">
        <f>'Раздел 1'!B82</f>
        <v>Строительство объектов электросетевого хозяйства с целью технологического присоединения энергоустановок потребителей к электрическим сетям максимальной мощностью от 15 кВт</v>
      </c>
      <c r="C70" s="32">
        <f t="shared" si="68"/>
        <v>0</v>
      </c>
      <c r="D70" s="32"/>
      <c r="E70" s="32">
        <f>'Раздел 1'!D82</f>
        <v>0</v>
      </c>
      <c r="F70" s="32"/>
      <c r="G70" s="32"/>
      <c r="H70" s="32">
        <f t="shared" si="69"/>
        <v>27.848695067199998</v>
      </c>
      <c r="I70" s="32"/>
      <c r="J70" s="32">
        <f>'Раздел 1'!E82</f>
        <v>27.848695067199998</v>
      </c>
      <c r="K70" s="32"/>
      <c r="L70" s="32"/>
      <c r="M70" s="32">
        <f t="shared" si="70"/>
        <v>27.848695067199998</v>
      </c>
      <c r="N70" s="32"/>
      <c r="O70" s="32">
        <f>J70-E70</f>
        <v>27.848695067199998</v>
      </c>
      <c r="P70" s="32"/>
      <c r="Q70" s="32"/>
      <c r="R70" s="32">
        <f t="shared" si="72"/>
        <v>27.848695067199998</v>
      </c>
      <c r="S70" s="32"/>
      <c r="T70" s="32">
        <f t="shared" si="103"/>
        <v>27.848695067199998</v>
      </c>
      <c r="U70" s="32"/>
      <c r="V70" s="32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6"/>
    </row>
    <row r="73" spans="1:36" x14ac:dyDescent="0.25">
      <c r="A73" s="135"/>
      <c r="B73" s="135"/>
    </row>
    <row r="74" spans="1:36" ht="25.5" x14ac:dyDescent="0.25">
      <c r="A74" s="21"/>
      <c r="B74" s="21" t="str">
        <f>'Раздел 1'!B84</f>
        <v>Оплата процентов за привлеченные кредитные ресурсы</v>
      </c>
      <c r="C74" s="3"/>
      <c r="D74" s="3"/>
      <c r="E74" s="3"/>
      <c r="F74" s="3"/>
      <c r="G74" s="3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2"/>
    </row>
    <row r="78" spans="1:36" x14ac:dyDescent="0.25">
      <c r="A78" s="1" t="s">
        <v>27</v>
      </c>
    </row>
  </sheetData>
  <mergeCells count="15">
    <mergeCell ref="AC3:AJ3"/>
    <mergeCell ref="A1:AJ1"/>
    <mergeCell ref="A73:B73"/>
    <mergeCell ref="A6:AJ6"/>
    <mergeCell ref="A7:A8"/>
    <mergeCell ref="B7:B8"/>
    <mergeCell ref="C7:G8"/>
    <mergeCell ref="H7:L8"/>
    <mergeCell ref="M7:Q8"/>
    <mergeCell ref="R7:V8"/>
    <mergeCell ref="W7:AJ7"/>
    <mergeCell ref="W8:Z8"/>
    <mergeCell ref="AA8:AD8"/>
    <mergeCell ref="AE8:AI8"/>
    <mergeCell ref="AJ8:AJ9"/>
  </mergeCells>
  <pageMargins left="0.25" right="0.25" top="0.75" bottom="0.75" header="0.3" footer="0.3"/>
  <pageSetup paperSize="8" scale="41" orientation="portrait" r:id="rId1"/>
  <ignoredErrors>
    <ignoredError sqref="N14:Q14 N46 N37 P37:Q37 S37 N38:Q38 P46:Q46 S38:T38 S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zoomScale="70" zoomScaleNormal="70" workbookViewId="0">
      <selection activeCell="L70" sqref="L70"/>
    </sheetView>
  </sheetViews>
  <sheetFormatPr defaultRowHeight="15.75" x14ac:dyDescent="0.25"/>
  <cols>
    <col min="1" max="1" width="7.25" style="1" customWidth="1"/>
    <col min="2" max="2" width="35.875" style="1" customWidth="1"/>
    <col min="3" max="3" width="8" style="1" hidden="1" customWidth="1"/>
    <col min="4" max="4" width="7.25" style="1" hidden="1" customWidth="1"/>
    <col min="5" max="5" width="7.125" style="1" hidden="1" customWidth="1"/>
    <col min="6" max="6" width="7.875" style="1" hidden="1" customWidth="1"/>
    <col min="7" max="7" width="15.625" style="1" customWidth="1"/>
    <col min="8" max="9" width="7.25" style="1" hidden="1" customWidth="1"/>
    <col min="10" max="10" width="8.375" style="1" hidden="1" customWidth="1"/>
    <col min="11" max="11" width="7.875" style="1" hidden="1" customWidth="1"/>
    <col min="12" max="12" width="16.125" style="1" customWidth="1"/>
    <col min="13" max="13" width="7.875" style="1" hidden="1" customWidth="1"/>
    <col min="14" max="14" width="7.25" style="1" hidden="1" customWidth="1"/>
    <col min="15" max="15" width="7.375" style="1" hidden="1" customWidth="1"/>
    <col min="16" max="16" width="7.75" style="1" hidden="1" customWidth="1"/>
    <col min="17" max="17" width="16.375" style="1" customWidth="1"/>
    <col min="18" max="18" width="8.125" style="1" hidden="1" customWidth="1"/>
    <col min="19" max="20" width="8" style="1" hidden="1" customWidth="1"/>
    <col min="21" max="21" width="8.875" style="1" hidden="1" customWidth="1"/>
    <col min="22" max="22" width="18.375" style="1" customWidth="1"/>
    <col min="23" max="16384" width="9" style="1"/>
  </cols>
  <sheetData>
    <row r="1" spans="1:33" x14ac:dyDescent="0.25">
      <c r="M1" s="2"/>
      <c r="V1" s="2"/>
    </row>
    <row r="2" spans="1:33" x14ac:dyDescent="0.25">
      <c r="A2" s="77" t="s">
        <v>128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33" ht="16.5" thickBot="1" x14ac:dyDescent="0.3"/>
    <row r="4" spans="1:33" ht="15.75" customHeight="1" x14ac:dyDescent="0.25">
      <c r="A4" s="164" t="s">
        <v>104</v>
      </c>
      <c r="B4" s="167" t="s">
        <v>105</v>
      </c>
      <c r="C4" s="170" t="s">
        <v>106</v>
      </c>
      <c r="D4" s="171"/>
      <c r="E4" s="171"/>
      <c r="F4" s="171"/>
      <c r="G4" s="171"/>
      <c r="H4" s="171"/>
      <c r="I4" s="171"/>
      <c r="J4" s="171"/>
      <c r="K4" s="171"/>
      <c r="L4" s="172"/>
      <c r="M4" s="170" t="s">
        <v>107</v>
      </c>
      <c r="N4" s="171"/>
      <c r="O4" s="171"/>
      <c r="P4" s="171"/>
      <c r="Q4" s="171"/>
      <c r="R4" s="171"/>
      <c r="S4" s="171"/>
      <c r="T4" s="171"/>
      <c r="U4" s="171"/>
      <c r="V4" s="172"/>
    </row>
    <row r="5" spans="1:33" x14ac:dyDescent="0.25">
      <c r="A5" s="165"/>
      <c r="B5" s="168"/>
      <c r="C5" s="173" t="s">
        <v>88</v>
      </c>
      <c r="D5" s="174"/>
      <c r="E5" s="174"/>
      <c r="F5" s="174"/>
      <c r="G5" s="175"/>
      <c r="H5" s="176" t="s">
        <v>79</v>
      </c>
      <c r="I5" s="174"/>
      <c r="J5" s="174"/>
      <c r="K5" s="174"/>
      <c r="L5" s="177"/>
      <c r="M5" s="173" t="s">
        <v>88</v>
      </c>
      <c r="N5" s="174"/>
      <c r="O5" s="174"/>
      <c r="P5" s="174"/>
      <c r="Q5" s="175"/>
      <c r="R5" s="176" t="s">
        <v>79</v>
      </c>
      <c r="S5" s="174"/>
      <c r="T5" s="174"/>
      <c r="U5" s="174"/>
      <c r="V5" s="177"/>
    </row>
    <row r="6" spans="1:33" ht="31.5" customHeight="1" x14ac:dyDescent="0.25">
      <c r="A6" s="165"/>
      <c r="B6" s="168"/>
      <c r="C6" s="161" t="s">
        <v>108</v>
      </c>
      <c r="D6" s="159"/>
      <c r="E6" s="159"/>
      <c r="F6" s="159"/>
      <c r="G6" s="162"/>
      <c r="H6" s="158" t="s">
        <v>108</v>
      </c>
      <c r="I6" s="159"/>
      <c r="J6" s="159"/>
      <c r="K6" s="159"/>
      <c r="L6" s="160"/>
      <c r="M6" s="161" t="s">
        <v>108</v>
      </c>
      <c r="N6" s="159"/>
      <c r="O6" s="159"/>
      <c r="P6" s="159"/>
      <c r="Q6" s="162"/>
      <c r="R6" s="158" t="s">
        <v>108</v>
      </c>
      <c r="S6" s="159"/>
      <c r="T6" s="159"/>
      <c r="U6" s="159"/>
      <c r="V6" s="160"/>
    </row>
    <row r="7" spans="1:33" ht="32.25" thickBot="1" x14ac:dyDescent="0.3">
      <c r="A7" s="166"/>
      <c r="B7" s="169"/>
      <c r="C7" s="46" t="s">
        <v>138</v>
      </c>
      <c r="D7" s="46" t="s">
        <v>139</v>
      </c>
      <c r="E7" s="46" t="s">
        <v>140</v>
      </c>
      <c r="F7" s="46" t="s">
        <v>141</v>
      </c>
      <c r="G7" s="10" t="s">
        <v>137</v>
      </c>
      <c r="H7" s="46" t="s">
        <v>138</v>
      </c>
      <c r="I7" s="46" t="s">
        <v>139</v>
      </c>
      <c r="J7" s="46" t="s">
        <v>140</v>
      </c>
      <c r="K7" s="46" t="s">
        <v>141</v>
      </c>
      <c r="L7" s="10" t="s">
        <v>137</v>
      </c>
      <c r="M7" s="46" t="s">
        <v>138</v>
      </c>
      <c r="N7" s="46" t="s">
        <v>139</v>
      </c>
      <c r="O7" s="46" t="s">
        <v>140</v>
      </c>
      <c r="P7" s="46" t="s">
        <v>141</v>
      </c>
      <c r="Q7" s="10" t="s">
        <v>137</v>
      </c>
      <c r="R7" s="46" t="s">
        <v>138</v>
      </c>
      <c r="S7" s="46" t="s">
        <v>139</v>
      </c>
      <c r="T7" s="46" t="s">
        <v>140</v>
      </c>
      <c r="U7" s="46" t="s">
        <v>141</v>
      </c>
      <c r="V7" s="10" t="s">
        <v>137</v>
      </c>
    </row>
    <row r="8" spans="1:33" ht="16.5" thickBot="1" x14ac:dyDescent="0.3">
      <c r="A8" s="57">
        <v>1</v>
      </c>
      <c r="B8" s="58">
        <v>2</v>
      </c>
      <c r="C8" s="60">
        <v>3</v>
      </c>
      <c r="D8" s="59">
        <v>4</v>
      </c>
      <c r="E8" s="59">
        <v>5</v>
      </c>
      <c r="F8" s="59">
        <v>6</v>
      </c>
      <c r="G8" s="59">
        <v>3</v>
      </c>
      <c r="H8" s="59">
        <v>8</v>
      </c>
      <c r="I8" s="59">
        <v>9</v>
      </c>
      <c r="J8" s="59">
        <v>10</v>
      </c>
      <c r="K8" s="59">
        <v>11</v>
      </c>
      <c r="L8" s="61">
        <v>4</v>
      </c>
      <c r="M8" s="60">
        <v>13</v>
      </c>
      <c r="N8" s="59">
        <v>14</v>
      </c>
      <c r="O8" s="59">
        <v>15</v>
      </c>
      <c r="P8" s="59">
        <v>16</v>
      </c>
      <c r="Q8" s="59">
        <v>5</v>
      </c>
      <c r="R8" s="59">
        <v>18</v>
      </c>
      <c r="S8" s="59">
        <v>19</v>
      </c>
      <c r="T8" s="59">
        <v>20</v>
      </c>
      <c r="U8" s="59">
        <v>21</v>
      </c>
      <c r="V8" s="61">
        <v>6</v>
      </c>
    </row>
    <row r="9" spans="1:33" ht="34.5" customHeight="1" x14ac:dyDescent="0.25">
      <c r="A9" s="21">
        <f>'Раздел 1'!A22</f>
        <v>1</v>
      </c>
      <c r="B9" s="21" t="str">
        <f>'Раздел 1'!B22</f>
        <v>Техническое перевооружение и реконструкция</v>
      </c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0"/>
      <c r="V9" s="51"/>
    </row>
    <row r="10" spans="1:33" ht="18.75" customHeight="1" x14ac:dyDescent="0.25">
      <c r="A10" s="21" t="str">
        <f>'Раздел 1'!A23</f>
        <v>1.1.</v>
      </c>
      <c r="B10" s="21" t="str">
        <f>'Раздел 1'!B23</f>
        <v>Энергосбережение и повышение энергетической эффективности</v>
      </c>
      <c r="C10" s="52"/>
      <c r="D10" s="45"/>
      <c r="E10" s="45"/>
      <c r="F10" s="45"/>
      <c r="G10" s="45"/>
      <c r="H10" s="45"/>
      <c r="I10" s="45"/>
      <c r="J10" s="45"/>
      <c r="K10" s="45"/>
      <c r="L10" s="53"/>
      <c r="M10" s="52"/>
      <c r="N10" s="45"/>
      <c r="O10" s="45"/>
      <c r="P10" s="45"/>
      <c r="Q10" s="45"/>
      <c r="R10" s="45"/>
      <c r="S10" s="45"/>
      <c r="T10" s="45"/>
      <c r="U10" s="45"/>
      <c r="V10" s="53"/>
    </row>
    <row r="11" spans="1:33" x14ac:dyDescent="0.25">
      <c r="A11" s="21">
        <f>'Раздел 1'!A24</f>
        <v>0</v>
      </c>
      <c r="B11" s="24" t="str">
        <f>'Раздел 1'!B24</f>
        <v>ТП-10/0,4 кВ</v>
      </c>
      <c r="C11" s="52"/>
      <c r="D11" s="45"/>
      <c r="E11" s="45"/>
      <c r="F11" s="45"/>
      <c r="G11" s="45"/>
      <c r="H11" s="45"/>
      <c r="I11" s="45"/>
      <c r="J11" s="45"/>
      <c r="K11" s="45"/>
      <c r="L11" s="53"/>
      <c r="M11" s="52"/>
      <c r="N11" s="45"/>
      <c r="O11" s="45"/>
      <c r="P11" s="45"/>
      <c r="Q11" s="45"/>
      <c r="R11" s="45"/>
      <c r="S11" s="45"/>
      <c r="T11" s="45"/>
      <c r="U11" s="45"/>
      <c r="V11" s="53"/>
    </row>
    <row r="12" spans="1:33" s="76" customFormat="1" ht="67.5" customHeight="1" x14ac:dyDescent="0.25">
      <c r="A12" s="82" t="str">
        <f>'Раздел 1'!A25</f>
        <v>1.1.1</v>
      </c>
      <c r="B12" s="18" t="str">
        <f>'Раздел 1'!B25</f>
        <v>Реконструкция ТП с установкой дополнительного оборудования в целях обеспечения возможности технологического присоединения</v>
      </c>
      <c r="C12" s="52"/>
      <c r="D12" s="45"/>
      <c r="E12" s="45"/>
      <c r="F12" s="45"/>
      <c r="G12" s="90">
        <v>2</v>
      </c>
      <c r="H12" s="90" t="str">
        <f>'Раздел 1'!G25</f>
        <v>2ед.</v>
      </c>
      <c r="I12" s="90">
        <f>'Раздел 1'!H25</f>
        <v>1.6339162758000001</v>
      </c>
      <c r="J12" s="90">
        <f>'Раздел 1'!I25</f>
        <v>0</v>
      </c>
      <c r="K12" s="90">
        <f>'Раздел 1'!J25</f>
        <v>1.8930837242</v>
      </c>
      <c r="L12" s="90" t="str">
        <f>'Раздел 1'!G25</f>
        <v>2ед.</v>
      </c>
      <c r="M12" s="52"/>
      <c r="N12" s="45"/>
      <c r="O12" s="45"/>
      <c r="P12" s="45"/>
      <c r="Q12" s="45">
        <v>0</v>
      </c>
      <c r="R12" s="45"/>
      <c r="S12" s="45"/>
      <c r="T12" s="45"/>
      <c r="U12" s="45"/>
      <c r="V12" s="53">
        <v>0</v>
      </c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</row>
    <row r="13" spans="1:33" ht="38.25" x14ac:dyDescent="0.25">
      <c r="A13" s="82" t="str">
        <f>'Раздел 1'!A26</f>
        <v>1.1.2</v>
      </c>
      <c r="B13" s="18" t="str">
        <f>'Раздел 1'!B26</f>
        <v>Реконструкция ТП-10/0,4 кВ с заменой кабельных перемычек на трансформаторы 32шт.</v>
      </c>
      <c r="C13" s="52"/>
      <c r="D13" s="45"/>
      <c r="E13" s="45"/>
      <c r="F13" s="45"/>
      <c r="G13" s="90">
        <v>0.41299999999999998</v>
      </c>
      <c r="H13" s="90" t="str">
        <f>'Раздел 1'!G26</f>
        <v>0,506км                   2,52МВА</v>
      </c>
      <c r="I13" s="90">
        <f>'Раздел 1'!H26</f>
        <v>2.8967256313999998</v>
      </c>
      <c r="J13" s="90">
        <f>'Раздел 1'!I26</f>
        <v>0</v>
      </c>
      <c r="K13" s="90">
        <f>'Раздел 1'!J26</f>
        <v>0</v>
      </c>
      <c r="L13" s="91" t="s">
        <v>201</v>
      </c>
      <c r="M13" s="52"/>
      <c r="N13" s="45"/>
      <c r="O13" s="45"/>
      <c r="P13" s="45"/>
      <c r="Q13" s="45">
        <v>0.41299999999999998</v>
      </c>
      <c r="R13" s="45"/>
      <c r="S13" s="45"/>
      <c r="T13" s="45"/>
      <c r="U13" s="45"/>
      <c r="V13" s="178" t="s">
        <v>202</v>
      </c>
    </row>
    <row r="14" spans="1:33" x14ac:dyDescent="0.25">
      <c r="A14" s="21"/>
      <c r="B14" s="20" t="str">
        <f>'Раздел 1'!B27</f>
        <v>Реконструкция РП-10 кВ</v>
      </c>
      <c r="C14" s="52"/>
      <c r="D14" s="45"/>
      <c r="E14" s="45"/>
      <c r="F14" s="45"/>
      <c r="G14" s="90"/>
      <c r="H14" s="90"/>
      <c r="I14" s="90"/>
      <c r="J14" s="90"/>
      <c r="K14" s="90"/>
      <c r="L14" s="90"/>
      <c r="M14" s="52"/>
      <c r="N14" s="45"/>
      <c r="O14" s="45"/>
      <c r="P14" s="45"/>
      <c r="Q14" s="45"/>
      <c r="R14" s="45"/>
      <c r="S14" s="45"/>
      <c r="T14" s="45"/>
      <c r="U14" s="45"/>
      <c r="V14" s="53"/>
    </row>
    <row r="15" spans="1:33" ht="38.25" x14ac:dyDescent="0.25">
      <c r="A15" s="82" t="str">
        <f>'Раздел 1'!A28</f>
        <v>1.1.3</v>
      </c>
      <c r="B15" s="18" t="str">
        <f>'Раздел 1'!B28</f>
        <v>Реконструкция РП-26 с заменой вводных и секционного МВ на ВВ, реконструкция схемы РЗА</v>
      </c>
      <c r="C15" s="52"/>
      <c r="D15" s="45"/>
      <c r="E15" s="45"/>
      <c r="F15" s="45"/>
      <c r="G15" s="90" t="s">
        <v>203</v>
      </c>
      <c r="H15" s="90" t="str">
        <f>'Раздел 1'!G28</f>
        <v>2ед.</v>
      </c>
      <c r="I15" s="90">
        <f>'Раздел 1'!H28</f>
        <v>1.3312910095999999</v>
      </c>
      <c r="J15" s="90">
        <f>'Раздел 1'!I28</f>
        <v>0</v>
      </c>
      <c r="K15" s="90">
        <f>'Раздел 1'!J28</f>
        <v>2.4034089904</v>
      </c>
      <c r="L15" s="90" t="s">
        <v>186</v>
      </c>
      <c r="M15" s="52"/>
      <c r="N15" s="45"/>
      <c r="O15" s="45"/>
      <c r="P15" s="45"/>
      <c r="Q15" s="45" t="s">
        <v>203</v>
      </c>
      <c r="R15" s="45"/>
      <c r="S15" s="45"/>
      <c r="T15" s="45"/>
      <c r="U15" s="45"/>
      <c r="V15" s="53" t="s">
        <v>186</v>
      </c>
    </row>
    <row r="16" spans="1:33" ht="38.25" x14ac:dyDescent="0.25">
      <c r="A16" s="82" t="str">
        <f>'Раздел 1'!A29</f>
        <v>1.1.4</v>
      </c>
      <c r="B16" s="18" t="str">
        <f>'Раздел 1'!B29</f>
        <v>Реконструкция РП-25 с заменой вводных и секционного МВ на ВВ, реконструкция схемы РЗА</v>
      </c>
      <c r="C16" s="52"/>
      <c r="D16" s="45"/>
      <c r="E16" s="45"/>
      <c r="F16" s="45"/>
      <c r="G16" s="90" t="s">
        <v>204</v>
      </c>
      <c r="H16" s="90" t="str">
        <f>'Раздел 1'!G29</f>
        <v>3ед.</v>
      </c>
      <c r="I16" s="90">
        <f>'Раздел 1'!H29</f>
        <v>1.0388369185999999</v>
      </c>
      <c r="J16" s="90">
        <f>'Раздел 1'!I29</f>
        <v>0</v>
      </c>
      <c r="K16" s="90">
        <f>'Раздел 1'!J29</f>
        <v>6.5993030813999987</v>
      </c>
      <c r="L16" s="90" t="s">
        <v>187</v>
      </c>
      <c r="M16" s="52"/>
      <c r="N16" s="45"/>
      <c r="O16" s="45"/>
      <c r="P16" s="45"/>
      <c r="Q16" s="45" t="s">
        <v>204</v>
      </c>
      <c r="R16" s="45"/>
      <c r="S16" s="45"/>
      <c r="T16" s="45"/>
      <c r="U16" s="45"/>
      <c r="V16" s="53" t="s">
        <v>186</v>
      </c>
    </row>
    <row r="17" spans="1:22" ht="38.25" x14ac:dyDescent="0.25">
      <c r="A17" s="82" t="str">
        <f>'Раздел 1'!A30</f>
        <v>1.1.5</v>
      </c>
      <c r="B17" s="18" t="str">
        <f>'Раздел 1'!B30</f>
        <v>Реконструкция РП-1 с заменой вводных и секционного МВ на ВВ, реконструкция схемы РЗА</v>
      </c>
      <c r="C17" s="52"/>
      <c r="D17" s="45"/>
      <c r="E17" s="45"/>
      <c r="F17" s="45"/>
      <c r="G17" s="90" t="s">
        <v>205</v>
      </c>
      <c r="H17" s="90" t="str">
        <f>'Раздел 1'!G30</f>
        <v>3ед.</v>
      </c>
      <c r="I17" s="90">
        <f>'Раздел 1'!H30</f>
        <v>2.4500182823999999</v>
      </c>
      <c r="J17" s="90">
        <f>'Раздел 1'!I30</f>
        <v>0</v>
      </c>
      <c r="K17" s="90">
        <f>'Раздел 1'!J30</f>
        <v>0</v>
      </c>
      <c r="L17" s="90" t="s">
        <v>187</v>
      </c>
      <c r="M17" s="52"/>
      <c r="N17" s="45"/>
      <c r="O17" s="45"/>
      <c r="P17" s="45"/>
      <c r="Q17" s="45" t="s">
        <v>204</v>
      </c>
      <c r="R17" s="45"/>
      <c r="S17" s="45"/>
      <c r="T17" s="45"/>
      <c r="U17" s="45"/>
      <c r="V17" s="53" t="s">
        <v>186</v>
      </c>
    </row>
    <row r="18" spans="1:22" ht="25.5" x14ac:dyDescent="0.25">
      <c r="A18" s="82" t="str">
        <f>'Раздел 1'!A31</f>
        <v>1.1.6</v>
      </c>
      <c r="B18" s="18" t="str">
        <f>'Раздел 1'!B31</f>
        <v>Реконструкция РП-27 с заменой МВ на ВВ отходящих линий, реконструкция схемы РЗА</v>
      </c>
      <c r="C18" s="52"/>
      <c r="D18" s="45"/>
      <c r="E18" s="45"/>
      <c r="F18" s="45"/>
      <c r="G18" s="90" t="s">
        <v>206</v>
      </c>
      <c r="H18" s="90" t="str">
        <f>'Раздел 1'!G31</f>
        <v>9ед.</v>
      </c>
      <c r="I18" s="90">
        <f>'Раздел 1'!H31</f>
        <v>7.537523889800001</v>
      </c>
      <c r="J18" s="90">
        <f>'Раздел 1'!I31</f>
        <v>0</v>
      </c>
      <c r="K18" s="90">
        <f>'Раздел 1'!J31</f>
        <v>0</v>
      </c>
      <c r="L18" s="90" t="s">
        <v>188</v>
      </c>
      <c r="M18" s="52"/>
      <c r="N18" s="45"/>
      <c r="O18" s="45"/>
      <c r="P18" s="45"/>
      <c r="Q18" s="45" t="s">
        <v>208</v>
      </c>
      <c r="R18" s="45"/>
      <c r="S18" s="45"/>
      <c r="T18" s="45"/>
      <c r="U18" s="45"/>
      <c r="V18" s="53" t="s">
        <v>209</v>
      </c>
    </row>
    <row r="19" spans="1:22" x14ac:dyDescent="0.25">
      <c r="A19" s="82" t="str">
        <f>'Раздел 1'!A32</f>
        <v>1.1.7</v>
      </c>
      <c r="B19" s="18" t="str">
        <f>'Раздел 1'!B32</f>
        <v>Реконструкция защит РП-4</v>
      </c>
      <c r="C19" s="52"/>
      <c r="D19" s="45"/>
      <c r="E19" s="45"/>
      <c r="F19" s="45"/>
      <c r="G19" s="90" t="s">
        <v>207</v>
      </c>
      <c r="H19" s="90" t="str">
        <f>'Раздел 1'!G32</f>
        <v>1ед.</v>
      </c>
      <c r="I19" s="90">
        <f>'Раздел 1'!H32</f>
        <v>0.27104214139999999</v>
      </c>
      <c r="J19" s="90">
        <f>'Раздел 1'!I32</f>
        <v>0</v>
      </c>
      <c r="K19" s="90">
        <f>'Раздел 1'!J32</f>
        <v>0</v>
      </c>
      <c r="L19" s="90" t="s">
        <v>189</v>
      </c>
      <c r="M19" s="52"/>
      <c r="N19" s="45"/>
      <c r="O19" s="45"/>
      <c r="P19" s="45"/>
      <c r="Q19" s="45" t="s">
        <v>207</v>
      </c>
      <c r="R19" s="45"/>
      <c r="S19" s="45"/>
      <c r="T19" s="45"/>
      <c r="U19" s="45"/>
      <c r="V19" s="53" t="s">
        <v>189</v>
      </c>
    </row>
    <row r="20" spans="1:22" ht="38.25" x14ac:dyDescent="0.25">
      <c r="A20" s="82" t="str">
        <f>'Раздел 1'!A33</f>
        <v>1.1.8</v>
      </c>
      <c r="B20" s="18" t="str">
        <f>'Раздел 1'!B33</f>
        <v>Реконструкция РП-13 с заменой вводных и секционного МВ на ВВ, реконструкция схемы РЗА</v>
      </c>
      <c r="C20" s="52"/>
      <c r="D20" s="45"/>
      <c r="E20" s="45"/>
      <c r="F20" s="45"/>
      <c r="G20" s="90">
        <v>0</v>
      </c>
      <c r="H20" s="90" t="str">
        <f>'Раздел 1'!G33</f>
        <v>1ед.</v>
      </c>
      <c r="I20" s="90">
        <f>'Раздел 1'!H33</f>
        <v>1.7041854764</v>
      </c>
      <c r="J20" s="90">
        <f>'Раздел 1'!I33</f>
        <v>0</v>
      </c>
      <c r="K20" s="90">
        <f>'Раздел 1'!J33</f>
        <v>0</v>
      </c>
      <c r="L20" s="90" t="s">
        <v>189</v>
      </c>
      <c r="M20" s="52"/>
      <c r="N20" s="45"/>
      <c r="O20" s="45"/>
      <c r="P20" s="45"/>
      <c r="Q20" s="45">
        <v>0</v>
      </c>
      <c r="R20" s="45"/>
      <c r="S20" s="45"/>
      <c r="T20" s="45"/>
      <c r="U20" s="45"/>
      <c r="V20" s="53">
        <v>0</v>
      </c>
    </row>
    <row r="21" spans="1:22" ht="25.5" x14ac:dyDescent="0.25">
      <c r="A21" s="21" t="str">
        <f>'Раздел 1'!A34</f>
        <v>1.2.</v>
      </c>
      <c r="B21" s="21" t="str">
        <f>'Раздел 1'!B34</f>
        <v>Создание систем противоаварийной и режимной автоматики</v>
      </c>
      <c r="C21" s="52"/>
      <c r="D21" s="45"/>
      <c r="E21" s="45"/>
      <c r="F21" s="45"/>
      <c r="G21" s="90"/>
      <c r="H21" s="90"/>
      <c r="I21" s="90"/>
      <c r="J21" s="90"/>
      <c r="K21" s="90"/>
      <c r="L21" s="90"/>
      <c r="M21" s="52"/>
      <c r="N21" s="45"/>
      <c r="O21" s="45"/>
      <c r="P21" s="45"/>
      <c r="Q21" s="45"/>
      <c r="R21" s="45"/>
      <c r="S21" s="45"/>
      <c r="T21" s="45"/>
      <c r="U21" s="45"/>
      <c r="V21" s="53"/>
    </row>
    <row r="22" spans="1:22" x14ac:dyDescent="0.25">
      <c r="A22" s="21" t="str">
        <f>'Раздел 1'!A35</f>
        <v>1.3.</v>
      </c>
      <c r="B22" s="20" t="str">
        <f>'Раздел 1'!B35</f>
        <v xml:space="preserve">Создание систем телемеханики  и связи </v>
      </c>
      <c r="C22" s="52"/>
      <c r="D22" s="45"/>
      <c r="E22" s="45"/>
      <c r="F22" s="45"/>
      <c r="G22" s="90"/>
      <c r="H22" s="90"/>
      <c r="I22" s="90"/>
      <c r="J22" s="90"/>
      <c r="K22" s="90"/>
      <c r="L22" s="90"/>
      <c r="M22" s="52"/>
      <c r="N22" s="45"/>
      <c r="O22" s="45"/>
      <c r="P22" s="45"/>
      <c r="Q22" s="45"/>
      <c r="R22" s="45"/>
      <c r="S22" s="45"/>
      <c r="T22" s="45"/>
      <c r="U22" s="45"/>
      <c r="V22" s="53"/>
    </row>
    <row r="23" spans="1:22" x14ac:dyDescent="0.25">
      <c r="A23" s="82" t="str">
        <f>'Раздел 1'!A36</f>
        <v>1.3.1</v>
      </c>
      <c r="B23" s="18" t="str">
        <f>'Раздел 1'!B36</f>
        <v>Модернизация АИИС КУЭ нижнего уровня</v>
      </c>
      <c r="C23" s="52"/>
      <c r="D23" s="45"/>
      <c r="E23" s="45"/>
      <c r="F23" s="45"/>
      <c r="G23" s="90"/>
      <c r="H23" s="90" t="str">
        <f>'Раздел 1'!G36</f>
        <v>444ед.</v>
      </c>
      <c r="I23" s="90">
        <f>'Раздел 1'!H36</f>
        <v>6.5726494184000002</v>
      </c>
      <c r="J23" s="90">
        <f>'Раздел 1'!I36</f>
        <v>0</v>
      </c>
      <c r="K23" s="90">
        <f>'Раздел 1'!J36</f>
        <v>8.5753505815999986</v>
      </c>
      <c r="L23" s="90" t="str">
        <f>'Раздел 1'!G36</f>
        <v>444ед.</v>
      </c>
      <c r="M23" s="52"/>
      <c r="N23" s="45"/>
      <c r="O23" s="45"/>
      <c r="P23" s="45"/>
      <c r="Q23" s="45"/>
      <c r="R23" s="45"/>
      <c r="S23" s="45"/>
      <c r="T23" s="45"/>
      <c r="U23" s="45"/>
      <c r="V23" s="53"/>
    </row>
    <row r="24" spans="1:22" x14ac:dyDescent="0.25">
      <c r="A24" s="82" t="str">
        <f>'Раздел 1'!A37</f>
        <v>1.3.2</v>
      </c>
      <c r="B24" s="18" t="str">
        <f>'Раздел 1'!B37</f>
        <v>АИИС КУЭ нижнего уровня Меркурий</v>
      </c>
      <c r="C24" s="52"/>
      <c r="D24" s="45"/>
      <c r="E24" s="45"/>
      <c r="F24" s="45"/>
      <c r="G24" s="90">
        <v>500</v>
      </c>
      <c r="H24" s="90" t="str">
        <f>'Раздел 1'!G37</f>
        <v>601ед.</v>
      </c>
      <c r="I24" s="90">
        <f>'Раздел 1'!H37</f>
        <v>9.2978409277999994</v>
      </c>
      <c r="J24" s="90">
        <f>'Раздел 1'!I37</f>
        <v>0</v>
      </c>
      <c r="K24" s="90">
        <f>'Раздел 1'!J37</f>
        <v>2.1591590722000014</v>
      </c>
      <c r="L24" s="90" t="str">
        <f>'Раздел 1'!G37</f>
        <v>601ед.</v>
      </c>
      <c r="M24" s="52"/>
      <c r="N24" s="45"/>
      <c r="O24" s="45"/>
      <c r="P24" s="45"/>
      <c r="Q24" s="45"/>
      <c r="R24" s="45"/>
      <c r="S24" s="45"/>
      <c r="T24" s="45"/>
      <c r="U24" s="45"/>
      <c r="V24" s="53"/>
    </row>
    <row r="25" spans="1:22" ht="38.25" x14ac:dyDescent="0.25">
      <c r="A25" s="21" t="str">
        <f>'Раздел 1'!A38</f>
        <v>1.4.</v>
      </c>
      <c r="B25" s="21" t="str">
        <f>'Раздел 1'!B38</f>
        <v>Установка устройств регулирования напряжения и компенсации реактивной мощности</v>
      </c>
      <c r="C25" s="52"/>
      <c r="D25" s="45"/>
      <c r="E25" s="45"/>
      <c r="F25" s="45"/>
      <c r="G25" s="90"/>
      <c r="H25" s="90"/>
      <c r="I25" s="90"/>
      <c r="J25" s="90"/>
      <c r="K25" s="90"/>
      <c r="L25" s="90"/>
      <c r="M25" s="52"/>
      <c r="N25" s="45"/>
      <c r="O25" s="45"/>
      <c r="P25" s="45"/>
      <c r="Q25" s="45"/>
      <c r="R25" s="45"/>
      <c r="S25" s="45"/>
      <c r="T25" s="45"/>
      <c r="U25" s="45"/>
      <c r="V25" s="53"/>
    </row>
    <row r="26" spans="1:22" x14ac:dyDescent="0.25">
      <c r="A26" s="21" t="str">
        <f>'Раздел 1'!A39</f>
        <v>2.</v>
      </c>
      <c r="B26" s="21" t="str">
        <f>'Раздел 1'!B39</f>
        <v>Новое строительство</v>
      </c>
      <c r="C26" s="52"/>
      <c r="D26" s="45"/>
      <c r="E26" s="45"/>
      <c r="F26" s="45"/>
      <c r="G26" s="90"/>
      <c r="H26" s="90"/>
      <c r="I26" s="90"/>
      <c r="J26" s="90"/>
      <c r="K26" s="90"/>
      <c r="L26" s="90"/>
      <c r="M26" s="52"/>
      <c r="N26" s="45"/>
      <c r="O26" s="45"/>
      <c r="P26" s="45"/>
      <c r="Q26" s="45"/>
      <c r="R26" s="45"/>
      <c r="S26" s="45"/>
      <c r="T26" s="45"/>
      <c r="U26" s="45"/>
      <c r="V26" s="53"/>
    </row>
    <row r="27" spans="1:22" ht="25.5" x14ac:dyDescent="0.25">
      <c r="A27" s="21" t="str">
        <f>'Раздел 1'!A40</f>
        <v>2.1.</v>
      </c>
      <c r="B27" s="20" t="str">
        <f>'Раздел 1'!B40</f>
        <v>Энергосбережение и повышение энергетической эффективности</v>
      </c>
      <c r="C27" s="52"/>
      <c r="D27" s="45"/>
      <c r="E27" s="45"/>
      <c r="F27" s="45"/>
      <c r="G27" s="90"/>
      <c r="H27" s="90"/>
      <c r="I27" s="90"/>
      <c r="J27" s="90"/>
      <c r="K27" s="90"/>
      <c r="L27" s="90"/>
      <c r="M27" s="52"/>
      <c r="N27" s="45"/>
      <c r="O27" s="45"/>
      <c r="P27" s="45"/>
      <c r="Q27" s="66"/>
      <c r="R27" s="45"/>
      <c r="S27" s="45"/>
      <c r="T27" s="45"/>
      <c r="U27" s="45"/>
      <c r="V27" s="53"/>
    </row>
    <row r="28" spans="1:22" x14ac:dyDescent="0.25">
      <c r="A28" s="21"/>
      <c r="B28" s="20" t="str">
        <f>'Раздел 1'!B41</f>
        <v>КЛ-10 кВ</v>
      </c>
      <c r="C28" s="52"/>
      <c r="D28" s="45"/>
      <c r="E28" s="45"/>
      <c r="F28" s="45"/>
      <c r="G28" s="90"/>
      <c r="H28" s="90"/>
      <c r="I28" s="90"/>
      <c r="J28" s="90"/>
      <c r="K28" s="90"/>
      <c r="L28" s="90"/>
      <c r="M28" s="52"/>
      <c r="N28" s="45"/>
      <c r="O28" s="45"/>
      <c r="P28" s="45"/>
      <c r="Q28" s="66"/>
      <c r="R28" s="45"/>
      <c r="S28" s="45"/>
      <c r="T28" s="45"/>
      <c r="U28" s="45"/>
      <c r="V28" s="53"/>
    </row>
    <row r="29" spans="1:22" ht="25.5" x14ac:dyDescent="0.25">
      <c r="A29" s="82" t="str">
        <f>'Раздел 1'!A42</f>
        <v>2.1.1</v>
      </c>
      <c r="B29" s="18" t="str">
        <f>'Раздел 1'!B42</f>
        <v>Нов.строит КЛ-10кВ ПС-Заягорба-ТП-10,РП-7, РП-11</v>
      </c>
      <c r="C29" s="52"/>
      <c r="D29" s="45"/>
      <c r="E29" s="45"/>
      <c r="F29" s="45"/>
      <c r="G29" s="90" t="s">
        <v>210</v>
      </c>
      <c r="H29" s="90" t="str">
        <f>'Раздел 1'!G42</f>
        <v>8,7км</v>
      </c>
      <c r="I29" s="90">
        <f>'Раздел 1'!H42</f>
        <v>23.377250243599999</v>
      </c>
      <c r="J29" s="90">
        <f>'Раздел 1'!I42</f>
        <v>0</v>
      </c>
      <c r="K29" s="90">
        <f>'Раздел 1'!J42</f>
        <v>13.378569756400001</v>
      </c>
      <c r="L29" s="180" t="s">
        <v>192</v>
      </c>
      <c r="M29" s="52"/>
      <c r="N29" s="45"/>
      <c r="O29" s="45"/>
      <c r="P29" s="45"/>
      <c r="Q29" s="66"/>
      <c r="R29" s="45"/>
      <c r="S29" s="45"/>
      <c r="T29" s="45"/>
      <c r="U29" s="45"/>
      <c r="V29" s="53"/>
    </row>
    <row r="30" spans="1:22" x14ac:dyDescent="0.25">
      <c r="A30" s="82" t="str">
        <f>'Раздел 1'!A43</f>
        <v>2.1.2</v>
      </c>
      <c r="B30" s="18" t="str">
        <f>'Раздел 1'!B43</f>
        <v>Нов.строит 2 КЛ-10кВ ГПП "Южная" - РП-27А</v>
      </c>
      <c r="C30" s="52"/>
      <c r="D30" s="45"/>
      <c r="E30" s="45"/>
      <c r="F30" s="45"/>
      <c r="G30" s="179">
        <v>10.14</v>
      </c>
      <c r="H30" s="90">
        <f>'Раздел 1'!G43</f>
        <v>10.116</v>
      </c>
      <c r="I30" s="90">
        <f>'Раздел 1'!H43</f>
        <v>12.6073202814</v>
      </c>
      <c r="J30" s="90">
        <f>'Раздел 1'!I43</f>
        <v>0</v>
      </c>
      <c r="K30" s="90">
        <f>'Раздел 1'!J43</f>
        <v>2.2854597186000003</v>
      </c>
      <c r="L30" s="180">
        <v>10.116</v>
      </c>
      <c r="M30" s="52"/>
      <c r="N30" s="45"/>
      <c r="O30" s="45"/>
      <c r="P30" s="45"/>
      <c r="Q30" s="66"/>
      <c r="R30" s="45"/>
      <c r="S30" s="45"/>
      <c r="T30" s="45"/>
      <c r="U30" s="45"/>
      <c r="V30" s="53"/>
    </row>
    <row r="31" spans="1:22" x14ac:dyDescent="0.25">
      <c r="A31" s="82" t="str">
        <f>'Раздел 1'!A44</f>
        <v>2.1.3</v>
      </c>
      <c r="B31" s="18" t="str">
        <f>'Раздел 1'!B44</f>
        <v>Нов.строит 2 КЛ-10кВ ГПП "Южная" - РП-29</v>
      </c>
      <c r="C31" s="52"/>
      <c r="D31" s="45"/>
      <c r="E31" s="45"/>
      <c r="F31" s="45"/>
      <c r="G31" s="179">
        <v>10.92</v>
      </c>
      <c r="H31" s="90">
        <f>'Раздел 1'!G44</f>
        <v>9.5459999999999994</v>
      </c>
      <c r="I31" s="90">
        <f>'Раздел 1'!H44</f>
        <v>11.438367417800002</v>
      </c>
      <c r="J31" s="90">
        <f>'Раздел 1'!I44</f>
        <v>0</v>
      </c>
      <c r="K31" s="90">
        <f>'Раздел 1'!J44</f>
        <v>3.5417325821999981</v>
      </c>
      <c r="L31" s="180">
        <v>9.5459999999999994</v>
      </c>
      <c r="M31" s="52"/>
      <c r="N31" s="45"/>
      <c r="O31" s="45"/>
      <c r="P31" s="45"/>
      <c r="Q31" s="66"/>
      <c r="R31" s="45"/>
      <c r="S31" s="45"/>
      <c r="T31" s="45"/>
      <c r="U31" s="45"/>
      <c r="V31" s="53"/>
    </row>
    <row r="32" spans="1:22" x14ac:dyDescent="0.25">
      <c r="A32" s="82" t="str">
        <f>'Раздел 1'!A45</f>
        <v>2.1.4</v>
      </c>
      <c r="B32" s="18" t="str">
        <f>'Раздел 1'!B45</f>
        <v>Нов.строит КЛ-10кВ ГПП-9-РП-27А</v>
      </c>
      <c r="C32" s="52"/>
      <c r="D32" s="45"/>
      <c r="E32" s="45"/>
      <c r="F32" s="45"/>
      <c r="G32" s="180">
        <v>29.173999999999999</v>
      </c>
      <c r="H32" s="90">
        <f>'Раздел 1'!G45</f>
        <v>26.047000000000001</v>
      </c>
      <c r="I32" s="90">
        <f>'Раздел 1'!H45</f>
        <v>71.074371877199994</v>
      </c>
      <c r="J32" s="90">
        <f>'Раздел 1'!I45</f>
        <v>0</v>
      </c>
      <c r="K32" s="90">
        <f>'Раздел 1'!J45</f>
        <v>0</v>
      </c>
      <c r="L32" s="180">
        <v>26.047000000000001</v>
      </c>
      <c r="M32" s="52"/>
      <c r="N32" s="45"/>
      <c r="O32" s="45"/>
      <c r="P32" s="45"/>
      <c r="Q32" s="45"/>
      <c r="R32" s="45"/>
      <c r="S32" s="45"/>
      <c r="T32" s="45"/>
      <c r="U32" s="45"/>
      <c r="V32" s="53"/>
    </row>
    <row r="33" spans="1:22" ht="38.25" x14ac:dyDescent="0.25">
      <c r="A33" s="82" t="str">
        <f>'Раздел 1'!A46</f>
        <v>2.1.5</v>
      </c>
      <c r="B33" s="18" t="str">
        <f>'Раздел 1'!B46</f>
        <v>Нов.строит КЛ-10кВ взамен изношенных, определенных к замене по результатам обследования диагностической лаборатории</v>
      </c>
      <c r="C33" s="52"/>
      <c r="D33" s="45"/>
      <c r="E33" s="45"/>
      <c r="F33" s="45"/>
      <c r="G33" s="180">
        <v>0.56399999999999995</v>
      </c>
      <c r="H33" s="90">
        <f>'Раздел 1'!G46</f>
        <v>0.55700000000000005</v>
      </c>
      <c r="I33" s="90">
        <f>'Раздел 1'!H46</f>
        <v>1.3383086820000001</v>
      </c>
      <c r="J33" s="90">
        <f>'Раздел 1'!I46</f>
        <v>0</v>
      </c>
      <c r="K33" s="90">
        <f>'Раздел 1'!J46</f>
        <v>22.439871317999998</v>
      </c>
      <c r="L33" s="180">
        <v>0.55700000000000005</v>
      </c>
      <c r="M33" s="52"/>
      <c r="N33" s="45"/>
      <c r="O33" s="45"/>
      <c r="P33" s="45"/>
      <c r="Q33" s="45"/>
      <c r="R33" s="45"/>
      <c r="S33" s="45"/>
      <c r="T33" s="45"/>
      <c r="U33" s="45"/>
      <c r="V33" s="53"/>
    </row>
    <row r="34" spans="1:22" x14ac:dyDescent="0.25">
      <c r="A34" s="82" t="str">
        <f>'Раздел 1'!A47</f>
        <v>2.1.6</v>
      </c>
      <c r="B34" s="18" t="str">
        <f>'Раздел 1'!B47</f>
        <v>Нов.строит КЛ-10кВ ТП-451-ТП-272</v>
      </c>
      <c r="C34" s="52"/>
      <c r="D34" s="45"/>
      <c r="E34" s="45"/>
      <c r="F34" s="45"/>
      <c r="G34" s="179">
        <v>0</v>
      </c>
      <c r="H34" s="90" t="str">
        <f>'Раздел 1'!G47</f>
        <v>проект</v>
      </c>
      <c r="I34" s="90">
        <f>'Раздел 1'!H47</f>
        <v>0.27656202799999996</v>
      </c>
      <c r="J34" s="90">
        <f>'Раздел 1'!I47</f>
        <v>0</v>
      </c>
      <c r="K34" s="90">
        <f>'Раздел 1'!J47</f>
        <v>3.0604779719999997</v>
      </c>
      <c r="L34" s="180" t="s">
        <v>211</v>
      </c>
      <c r="M34" s="52"/>
      <c r="N34" s="45"/>
      <c r="O34" s="45"/>
      <c r="P34" s="45"/>
      <c r="Q34" s="45"/>
      <c r="R34" s="45"/>
      <c r="S34" s="45"/>
      <c r="T34" s="45"/>
      <c r="U34" s="45"/>
      <c r="V34" s="53"/>
    </row>
    <row r="35" spans="1:22" x14ac:dyDescent="0.25">
      <c r="A35" s="82" t="str">
        <f>'Раздел 1'!A48</f>
        <v>2.1.7</v>
      </c>
      <c r="B35" s="18" t="str">
        <f>'Раздел 1'!B48</f>
        <v>Нов.строит КЛ-10кВ в мкр.128</v>
      </c>
      <c r="C35" s="52"/>
      <c r="D35" s="45"/>
      <c r="E35" s="45"/>
      <c r="F35" s="45"/>
      <c r="G35" s="90"/>
      <c r="H35" s="90" t="str">
        <f>'Раздел 1'!G48</f>
        <v>0,42км</v>
      </c>
      <c r="I35" s="90">
        <f>'Раздел 1'!H48</f>
        <v>0.58553988319999994</v>
      </c>
      <c r="J35" s="90">
        <f>'Раздел 1'!I48</f>
        <v>0</v>
      </c>
      <c r="K35" s="90">
        <f>'Раздел 1'!J48</f>
        <v>0</v>
      </c>
      <c r="L35" s="180" t="s">
        <v>193</v>
      </c>
      <c r="M35" s="52"/>
      <c r="N35" s="45"/>
      <c r="O35" s="45"/>
      <c r="P35" s="45"/>
      <c r="Q35" s="45"/>
      <c r="R35" s="45"/>
      <c r="S35" s="45"/>
      <c r="T35" s="45"/>
      <c r="U35" s="45"/>
      <c r="V35" s="53"/>
    </row>
    <row r="36" spans="1:22" x14ac:dyDescent="0.25">
      <c r="A36" s="82" t="str">
        <f>'Раздел 1'!A49</f>
        <v>2.1.8</v>
      </c>
      <c r="B36" s="18" t="str">
        <f>'Раздел 1'!B49</f>
        <v>Нов.строит КЛ-10кВ РП-6 - ТП-143</v>
      </c>
      <c r="C36" s="52"/>
      <c r="D36" s="45"/>
      <c r="E36" s="45"/>
      <c r="F36" s="45"/>
      <c r="G36" s="90"/>
      <c r="H36" s="90" t="str">
        <f>'Раздел 1'!G49</f>
        <v>0,08км</v>
      </c>
      <c r="I36" s="90">
        <f>'Раздел 1'!H49</f>
        <v>0.10935961519999998</v>
      </c>
      <c r="J36" s="90">
        <f>'Раздел 1'!I49</f>
        <v>0</v>
      </c>
      <c r="K36" s="90">
        <f>'Раздел 1'!J49</f>
        <v>0</v>
      </c>
      <c r="L36" s="180" t="s">
        <v>194</v>
      </c>
      <c r="M36" s="52"/>
      <c r="N36" s="45"/>
      <c r="O36" s="45"/>
      <c r="P36" s="45"/>
      <c r="Q36" s="45"/>
      <c r="R36" s="45"/>
      <c r="S36" s="45"/>
      <c r="T36" s="45"/>
      <c r="U36" s="45"/>
      <c r="V36" s="53"/>
    </row>
    <row r="37" spans="1:22" x14ac:dyDescent="0.25">
      <c r="A37" s="82" t="str">
        <f>'Раздел 1'!A50</f>
        <v>2.1.9</v>
      </c>
      <c r="B37" s="18" t="str">
        <f>'Раздел 1'!B50</f>
        <v>Нов.строит КЛ-10кВ ТП-811 - ТП-805</v>
      </c>
      <c r="C37" s="52"/>
      <c r="D37" s="45"/>
      <c r="E37" s="45"/>
      <c r="F37" s="45"/>
      <c r="G37" s="90"/>
      <c r="H37" s="90" t="str">
        <f>'Раздел 1'!G50</f>
        <v>0,06км</v>
      </c>
      <c r="I37" s="90">
        <f>'Раздел 1'!H50</f>
        <v>0.12123597299999998</v>
      </c>
      <c r="J37" s="90">
        <f>'Раздел 1'!I50</f>
        <v>0</v>
      </c>
      <c r="K37" s="90">
        <f>'Раздел 1'!J50</f>
        <v>0</v>
      </c>
      <c r="L37" s="180" t="s">
        <v>195</v>
      </c>
      <c r="M37" s="52"/>
      <c r="N37" s="45"/>
      <c r="O37" s="45"/>
      <c r="P37" s="45"/>
      <c r="Q37" s="45"/>
      <c r="R37" s="45"/>
      <c r="S37" s="45"/>
      <c r="T37" s="45"/>
      <c r="U37" s="45"/>
      <c r="V37" s="53"/>
    </row>
    <row r="38" spans="1:22" x14ac:dyDescent="0.25">
      <c r="A38" s="21"/>
      <c r="B38" s="20" t="str">
        <f>'Раздел 1'!B51</f>
        <v>ТП-10/0,4 кВ</v>
      </c>
      <c r="C38" s="52"/>
      <c r="D38" s="45"/>
      <c r="E38" s="45"/>
      <c r="F38" s="45"/>
      <c r="G38" s="90"/>
      <c r="H38" s="90"/>
      <c r="I38" s="90"/>
      <c r="J38" s="90"/>
      <c r="K38" s="90"/>
      <c r="L38" s="90"/>
      <c r="M38" s="52"/>
      <c r="N38" s="45"/>
      <c r="O38" s="45"/>
      <c r="P38" s="45"/>
      <c r="Q38" s="45"/>
      <c r="R38" s="45"/>
      <c r="S38" s="45"/>
      <c r="T38" s="45"/>
      <c r="U38" s="45"/>
      <c r="V38" s="53"/>
    </row>
    <row r="39" spans="1:22" x14ac:dyDescent="0.25">
      <c r="A39" s="82" t="str">
        <f>'Раздел 1'!A52</f>
        <v>2.1.10</v>
      </c>
      <c r="B39" s="79" t="str">
        <f>'Раздел 1'!B52</f>
        <v>Нов.строит БКТП №2 в 128 мкр.</v>
      </c>
      <c r="C39" s="52"/>
      <c r="D39" s="45"/>
      <c r="E39" s="45"/>
      <c r="F39" s="45"/>
      <c r="G39" s="90">
        <f>'Раздел 1'!F52</f>
        <v>0</v>
      </c>
      <c r="H39" s="90" t="str">
        <f>'Раздел 1'!G52</f>
        <v>1,26МВА</v>
      </c>
      <c r="I39" s="90">
        <f>'Раздел 1'!H52</f>
        <v>5.6867496211999988</v>
      </c>
      <c r="J39" s="90">
        <f>'Раздел 1'!I52</f>
        <v>0</v>
      </c>
      <c r="K39" s="90">
        <f>'Раздел 1'!J52</f>
        <v>0</v>
      </c>
      <c r="L39" s="90" t="str">
        <f>'Раздел 1'!G52</f>
        <v>1,26МВА</v>
      </c>
      <c r="M39" s="52"/>
      <c r="N39" s="45"/>
      <c r="O39" s="45"/>
      <c r="P39" s="45"/>
      <c r="Q39" s="45"/>
      <c r="R39" s="45"/>
      <c r="S39" s="45"/>
      <c r="T39" s="45"/>
      <c r="U39" s="45"/>
      <c r="V39" s="53"/>
    </row>
    <row r="40" spans="1:22" x14ac:dyDescent="0.25">
      <c r="A40" s="21"/>
      <c r="B40" s="20" t="str">
        <f>'Раздел 1'!B53</f>
        <v>Строительство кабельных сооружений</v>
      </c>
      <c r="C40" s="52"/>
      <c r="D40" s="45"/>
      <c r="E40" s="45"/>
      <c r="F40" s="45"/>
      <c r="G40" s="90"/>
      <c r="H40" s="90"/>
      <c r="I40" s="90"/>
      <c r="J40" s="90"/>
      <c r="K40" s="90"/>
      <c r="L40" s="90"/>
      <c r="M40" s="52"/>
      <c r="N40" s="45"/>
      <c r="O40" s="45"/>
      <c r="P40" s="45"/>
      <c r="Q40" s="45"/>
      <c r="R40" s="45"/>
      <c r="S40" s="45"/>
      <c r="T40" s="45"/>
      <c r="U40" s="45"/>
      <c r="V40" s="53"/>
    </row>
    <row r="41" spans="1:22" ht="25.5" x14ac:dyDescent="0.25">
      <c r="A41" s="82" t="str">
        <f>'Раздел 1'!A54</f>
        <v>2.1.11</v>
      </c>
      <c r="B41" s="79" t="str">
        <f>'Раздел 1'!B54</f>
        <v>Строительство кабельного блока по ул.Монтклер</v>
      </c>
      <c r="C41" s="52"/>
      <c r="D41" s="45"/>
      <c r="E41" s="45"/>
      <c r="F41" s="45"/>
      <c r="G41" s="90" t="str">
        <f>'Раздел 1'!F54</f>
        <v>0,736км</v>
      </c>
      <c r="H41" s="90" t="str">
        <f>'Раздел 1'!G54</f>
        <v>0,736км</v>
      </c>
      <c r="I41" s="90">
        <f>'Раздел 1'!H54</f>
        <v>27.266197117800001</v>
      </c>
      <c r="J41" s="90">
        <f>'Раздел 1'!I54</f>
        <v>0</v>
      </c>
      <c r="K41" s="90">
        <f>'Раздел 1'!J54</f>
        <v>29.970882882199998</v>
      </c>
      <c r="L41" s="90" t="str">
        <f>'Раздел 1'!G54</f>
        <v>0,736км</v>
      </c>
      <c r="M41" s="52"/>
      <c r="N41" s="45"/>
      <c r="O41" s="45"/>
      <c r="P41" s="45"/>
      <c r="Q41" s="45"/>
      <c r="R41" s="45"/>
      <c r="S41" s="45"/>
      <c r="T41" s="45"/>
      <c r="U41" s="45"/>
      <c r="V41" s="53"/>
    </row>
    <row r="42" spans="1:22" x14ac:dyDescent="0.25">
      <c r="A42" s="21"/>
      <c r="B42" s="20" t="str">
        <f>'Раздел 1'!B55</f>
        <v>РП</v>
      </c>
      <c r="C42" s="52"/>
      <c r="D42" s="45"/>
      <c r="E42" s="45"/>
      <c r="F42" s="45"/>
      <c r="G42" s="90"/>
      <c r="H42" s="90"/>
      <c r="I42" s="90"/>
      <c r="J42" s="90"/>
      <c r="K42" s="90"/>
      <c r="L42" s="90"/>
      <c r="M42" s="52"/>
      <c r="N42" s="45"/>
      <c r="O42" s="45"/>
      <c r="P42" s="45"/>
      <c r="Q42" s="45"/>
      <c r="R42" s="45"/>
      <c r="S42" s="45"/>
      <c r="T42" s="45"/>
      <c r="U42" s="45"/>
      <c r="V42" s="53"/>
    </row>
    <row r="43" spans="1:22" x14ac:dyDescent="0.25">
      <c r="A43" s="82" t="str">
        <f>'Раздел 1'!A56</f>
        <v>2.1.12</v>
      </c>
      <c r="B43" s="79" t="str">
        <f>'Раздел 1'!B56</f>
        <v>Нов. строит-во РП в 108 мкр.</v>
      </c>
      <c r="C43" s="52"/>
      <c r="D43" s="45"/>
      <c r="E43" s="45"/>
      <c r="F43" s="45"/>
      <c r="G43" s="90">
        <f>'Раздел 1'!F56</f>
        <v>0</v>
      </c>
      <c r="H43" s="90">
        <f>'Раздел 1'!G56</f>
        <v>0</v>
      </c>
      <c r="I43" s="90">
        <f>'Раздел 1'!H56</f>
        <v>0.2455768092</v>
      </c>
      <c r="J43" s="90">
        <f>'Раздел 1'!I56</f>
        <v>0</v>
      </c>
      <c r="K43" s="90">
        <f>'Раздел 1'!J56</f>
        <v>0</v>
      </c>
      <c r="L43" s="90">
        <f>'Раздел 1'!G56</f>
        <v>0</v>
      </c>
      <c r="M43" s="52"/>
      <c r="N43" s="45"/>
      <c r="O43" s="45"/>
      <c r="P43" s="45"/>
      <c r="Q43" s="45"/>
      <c r="R43" s="45"/>
      <c r="S43" s="45"/>
      <c r="T43" s="45"/>
      <c r="U43" s="45"/>
      <c r="V43" s="53"/>
    </row>
    <row r="44" spans="1:22" hidden="1" x14ac:dyDescent="0.25">
      <c r="A44" s="21">
        <f>'Раздел 1'!A57</f>
        <v>0</v>
      </c>
      <c r="B44" s="20" t="str">
        <f>'Раздел 1'!B57</f>
        <v>КЛ-0,4 кВ</v>
      </c>
      <c r="C44" s="52"/>
      <c r="D44" s="45"/>
      <c r="E44" s="45"/>
      <c r="F44" s="45"/>
      <c r="G44" s="90">
        <f>'Раздел 1'!F57</f>
        <v>0</v>
      </c>
      <c r="H44" s="90">
        <f>'Раздел 1'!G57</f>
        <v>0</v>
      </c>
      <c r="I44" s="90">
        <f>'Раздел 1'!H57</f>
        <v>0</v>
      </c>
      <c r="J44" s="90">
        <f>'Раздел 1'!I57</f>
        <v>0</v>
      </c>
      <c r="K44" s="90">
        <f>'Раздел 1'!J57</f>
        <v>0</v>
      </c>
      <c r="L44" s="90">
        <f>'Раздел 1'!G57</f>
        <v>0</v>
      </c>
      <c r="M44" s="52"/>
      <c r="N44" s="45"/>
      <c r="O44" s="45"/>
      <c r="P44" s="45"/>
      <c r="Q44" s="45"/>
      <c r="R44" s="45"/>
      <c r="S44" s="45"/>
      <c r="T44" s="45"/>
      <c r="U44" s="45"/>
      <c r="V44" s="53"/>
    </row>
    <row r="45" spans="1:22" hidden="1" x14ac:dyDescent="0.25">
      <c r="A45" s="82" t="str">
        <f>'Раздел 1'!A58</f>
        <v>2.1.10</v>
      </c>
      <c r="B45" s="18">
        <f>'Раздел 1'!B58</f>
        <v>0</v>
      </c>
      <c r="C45" s="52"/>
      <c r="D45" s="45"/>
      <c r="E45" s="45"/>
      <c r="F45" s="45"/>
      <c r="G45" s="90">
        <f>'Раздел 1'!F58</f>
        <v>0</v>
      </c>
      <c r="H45" s="90">
        <f>'Раздел 1'!G58</f>
        <v>0</v>
      </c>
      <c r="I45" s="90">
        <f>'Раздел 1'!H58</f>
        <v>0</v>
      </c>
      <c r="J45" s="90">
        <f>'Раздел 1'!I58</f>
        <v>0</v>
      </c>
      <c r="K45" s="90">
        <f>'Раздел 1'!J58</f>
        <v>0</v>
      </c>
      <c r="L45" s="90">
        <f>'Раздел 1'!G58</f>
        <v>0</v>
      </c>
      <c r="M45" s="52"/>
      <c r="N45" s="45"/>
      <c r="O45" s="45"/>
      <c r="P45" s="45"/>
      <c r="Q45" s="45"/>
      <c r="R45" s="45"/>
      <c r="S45" s="45"/>
      <c r="T45" s="45"/>
      <c r="U45" s="45"/>
      <c r="V45" s="53"/>
    </row>
    <row r="46" spans="1:22" hidden="1" x14ac:dyDescent="0.25">
      <c r="A46" s="82" t="str">
        <f>'Раздел 1'!A59</f>
        <v>2.1.11</v>
      </c>
      <c r="B46" s="18">
        <f>'Раздел 1'!B59</f>
        <v>0</v>
      </c>
      <c r="C46" s="52"/>
      <c r="D46" s="45"/>
      <c r="E46" s="45"/>
      <c r="F46" s="45"/>
      <c r="G46" s="90">
        <f>'Раздел 1'!F59</f>
        <v>0</v>
      </c>
      <c r="H46" s="90">
        <f>'Раздел 1'!G59</f>
        <v>0</v>
      </c>
      <c r="I46" s="90">
        <f>'Раздел 1'!H59</f>
        <v>0</v>
      </c>
      <c r="J46" s="90">
        <f>'Раздел 1'!I59</f>
        <v>0</v>
      </c>
      <c r="K46" s="90">
        <f>'Раздел 1'!J59</f>
        <v>0</v>
      </c>
      <c r="L46" s="90">
        <f>'Раздел 1'!G59</f>
        <v>0</v>
      </c>
      <c r="M46" s="52"/>
      <c r="N46" s="45"/>
      <c r="O46" s="45"/>
      <c r="P46" s="45"/>
      <c r="Q46" s="45"/>
      <c r="R46" s="45"/>
      <c r="S46" s="45"/>
      <c r="T46" s="45"/>
      <c r="U46" s="45"/>
      <c r="V46" s="53"/>
    </row>
    <row r="47" spans="1:22" hidden="1" x14ac:dyDescent="0.25">
      <c r="A47" s="82" t="str">
        <f>'Раздел 1'!A60</f>
        <v>2.1.12</v>
      </c>
      <c r="B47" s="18">
        <f>'Раздел 1'!B60</f>
        <v>0</v>
      </c>
      <c r="C47" s="52"/>
      <c r="D47" s="45"/>
      <c r="E47" s="45"/>
      <c r="F47" s="45"/>
      <c r="G47" s="90">
        <f>'Раздел 1'!F60</f>
        <v>0</v>
      </c>
      <c r="H47" s="90">
        <f>'Раздел 1'!G60</f>
        <v>0</v>
      </c>
      <c r="I47" s="90">
        <f>'Раздел 1'!H60</f>
        <v>0</v>
      </c>
      <c r="J47" s="90">
        <f>'Раздел 1'!I60</f>
        <v>0</v>
      </c>
      <c r="K47" s="90">
        <f>'Раздел 1'!J60</f>
        <v>0</v>
      </c>
      <c r="L47" s="90">
        <f>'Раздел 1'!G60</f>
        <v>0</v>
      </c>
      <c r="M47" s="52"/>
      <c r="N47" s="45"/>
      <c r="O47" s="45"/>
      <c r="P47" s="45"/>
      <c r="Q47" s="45"/>
      <c r="R47" s="45"/>
      <c r="S47" s="45"/>
      <c r="T47" s="45"/>
      <c r="U47" s="45"/>
      <c r="V47" s="53"/>
    </row>
    <row r="48" spans="1:22" x14ac:dyDescent="0.25">
      <c r="A48" s="21"/>
      <c r="B48" s="20" t="str">
        <f>'Раздел 1'!B61</f>
        <v>ВЛ-0,4 кВ</v>
      </c>
      <c r="C48" s="52"/>
      <c r="D48" s="45"/>
      <c r="E48" s="45"/>
      <c r="F48" s="45"/>
      <c r="G48" s="90"/>
      <c r="H48" s="90"/>
      <c r="I48" s="90"/>
      <c r="J48" s="90"/>
      <c r="K48" s="90"/>
      <c r="L48" s="90"/>
      <c r="M48" s="52"/>
      <c r="N48" s="45"/>
      <c r="O48" s="45"/>
      <c r="P48" s="45"/>
      <c r="Q48" s="45"/>
      <c r="R48" s="45"/>
      <c r="S48" s="45"/>
      <c r="T48" s="45"/>
      <c r="U48" s="45"/>
      <c r="V48" s="53"/>
    </row>
    <row r="49" spans="1:22" x14ac:dyDescent="0.25">
      <c r="A49" s="82" t="str">
        <f>'Раздел 1'!A62</f>
        <v>2.1.13</v>
      </c>
      <c r="B49" s="18" t="str">
        <f>'Раздел 1'!B62</f>
        <v>Нов.строит ВЛ-0,4кВ ТП-73 пр.Советский 19</v>
      </c>
      <c r="C49" s="52"/>
      <c r="D49" s="45"/>
      <c r="E49" s="45"/>
      <c r="F49" s="45"/>
      <c r="G49" s="90">
        <f>'Раздел 1'!F62</f>
        <v>0</v>
      </c>
      <c r="H49" s="90" t="str">
        <f>'Раздел 1'!G62</f>
        <v>0,124км</v>
      </c>
      <c r="I49" s="90">
        <f>'Раздел 1'!H62</f>
        <v>9.4133154799999993E-2</v>
      </c>
      <c r="J49" s="90">
        <f>'Раздел 1'!I62</f>
        <v>0</v>
      </c>
      <c r="K49" s="90">
        <f>'Раздел 1'!J62</f>
        <v>0</v>
      </c>
      <c r="L49" s="90" t="str">
        <f>'Раздел 1'!G62</f>
        <v>0,124км</v>
      </c>
      <c r="M49" s="52"/>
      <c r="N49" s="45"/>
      <c r="O49" s="45"/>
      <c r="P49" s="45"/>
      <c r="Q49" s="45"/>
      <c r="R49" s="45"/>
      <c r="S49" s="45"/>
      <c r="T49" s="45"/>
      <c r="U49" s="45"/>
      <c r="V49" s="53"/>
    </row>
    <row r="50" spans="1:22" x14ac:dyDescent="0.25">
      <c r="A50" s="82" t="str">
        <f>'Раздел 1'!A63</f>
        <v>2.1.14</v>
      </c>
      <c r="B50" s="18" t="str">
        <f>'Раздел 1'!B63</f>
        <v>Нов.строит ВЛ-0,4кВ ул.Верещагина</v>
      </c>
      <c r="C50" s="52"/>
      <c r="D50" s="45"/>
      <c r="E50" s="45"/>
      <c r="F50" s="45"/>
      <c r="G50" s="90">
        <f>'Раздел 1'!F63</f>
        <v>0</v>
      </c>
      <c r="H50" s="90" t="str">
        <f>'Раздел 1'!G63</f>
        <v>0,25км</v>
      </c>
      <c r="I50" s="90">
        <f>'Раздел 1'!H63</f>
        <v>8.8815909599999993E-2</v>
      </c>
      <c r="J50" s="90">
        <f>'Раздел 1'!I63</f>
        <v>0</v>
      </c>
      <c r="K50" s="90">
        <f>'Раздел 1'!J63</f>
        <v>0</v>
      </c>
      <c r="L50" s="90" t="str">
        <f>'Раздел 1'!G63</f>
        <v>0,25км</v>
      </c>
      <c r="M50" s="52"/>
      <c r="N50" s="45"/>
      <c r="O50" s="45"/>
      <c r="P50" s="45"/>
      <c r="Q50" s="45"/>
      <c r="R50" s="45"/>
      <c r="S50" s="45"/>
      <c r="T50" s="45"/>
      <c r="U50" s="45"/>
      <c r="V50" s="53"/>
    </row>
    <row r="51" spans="1:22" hidden="1" x14ac:dyDescent="0.25">
      <c r="A51" s="82">
        <f>'Раздел 1'!A64</f>
        <v>0</v>
      </c>
      <c r="B51" s="79">
        <f>'Раздел 1'!B64</f>
        <v>0</v>
      </c>
      <c r="C51" s="52"/>
      <c r="D51" s="45"/>
      <c r="E51" s="45"/>
      <c r="F51" s="45"/>
      <c r="G51" s="90">
        <f>'Раздел 1'!F64</f>
        <v>0</v>
      </c>
      <c r="H51" s="90">
        <f>'Раздел 1'!G64</f>
        <v>0</v>
      </c>
      <c r="I51" s="90">
        <f>'Раздел 1'!H64</f>
        <v>0</v>
      </c>
      <c r="J51" s="90">
        <f>'Раздел 1'!I64</f>
        <v>0</v>
      </c>
      <c r="K51" s="90">
        <f>'Раздел 1'!J64</f>
        <v>0</v>
      </c>
      <c r="L51" s="90">
        <f>'Раздел 1'!G64</f>
        <v>0</v>
      </c>
      <c r="M51" s="52"/>
      <c r="N51" s="45"/>
      <c r="O51" s="45"/>
      <c r="P51" s="45"/>
      <c r="Q51" s="45"/>
      <c r="R51" s="45"/>
      <c r="S51" s="45"/>
      <c r="T51" s="45"/>
      <c r="U51" s="45"/>
      <c r="V51" s="53"/>
    </row>
    <row r="52" spans="1:22" x14ac:dyDescent="0.25">
      <c r="A52" s="21" t="str">
        <f>'Раздел 1'!A65</f>
        <v>2.2.</v>
      </c>
      <c r="B52" s="20" t="str">
        <f>'Раздел 1'!B65</f>
        <v>Прочее новое строительство</v>
      </c>
      <c r="C52" s="52"/>
      <c r="D52" s="45"/>
      <c r="E52" s="45"/>
      <c r="F52" s="45"/>
      <c r="G52" s="90"/>
      <c r="H52" s="90"/>
      <c r="I52" s="90"/>
      <c r="J52" s="90"/>
      <c r="K52" s="90"/>
      <c r="L52" s="90"/>
      <c r="M52" s="52"/>
      <c r="N52" s="45"/>
      <c r="O52" s="45"/>
      <c r="P52" s="45"/>
      <c r="Q52" s="45"/>
      <c r="R52" s="45"/>
      <c r="S52" s="45"/>
      <c r="T52" s="45"/>
      <c r="U52" s="45"/>
      <c r="V52" s="53"/>
    </row>
    <row r="53" spans="1:22" ht="38.25" x14ac:dyDescent="0.25">
      <c r="A53" s="82" t="str">
        <f>'Раздел 1'!A66</f>
        <v>2.2.1</v>
      </c>
      <c r="B53" s="18" t="str">
        <f>'Раздел 1'!B66</f>
        <v>Развитие и поддержание в работоспособном состоянии  информационой системы предприятия</v>
      </c>
      <c r="C53" s="62"/>
      <c r="D53" s="56"/>
      <c r="E53" s="56"/>
      <c r="F53" s="56"/>
      <c r="G53" s="90">
        <v>43</v>
      </c>
      <c r="H53" s="90">
        <f>'Раздел 1'!G66</f>
        <v>11</v>
      </c>
      <c r="I53" s="90">
        <f>'Раздел 1'!H66</f>
        <v>2.2427414765999996</v>
      </c>
      <c r="J53" s="90">
        <f>'Раздел 1'!I66</f>
        <v>0</v>
      </c>
      <c r="K53" s="90">
        <f>'Раздел 1'!J66</f>
        <v>0.21755852340000015</v>
      </c>
      <c r="L53" s="90" t="s">
        <v>212</v>
      </c>
      <c r="M53" s="62"/>
      <c r="N53" s="56"/>
      <c r="O53" s="56"/>
      <c r="P53" s="56"/>
      <c r="Q53" s="56"/>
      <c r="R53" s="56"/>
      <c r="S53" s="56"/>
      <c r="T53" s="56"/>
      <c r="U53" s="56"/>
      <c r="V53" s="63"/>
    </row>
    <row r="54" spans="1:22" x14ac:dyDescent="0.25">
      <c r="A54" s="82" t="str">
        <f>'Раздел 1'!A67</f>
        <v>2.2.2</v>
      </c>
      <c r="B54" s="18" t="str">
        <f>'Раздел 1'!B67</f>
        <v>Реконструкция системы ИСБ</v>
      </c>
      <c r="C54" s="52"/>
      <c r="D54" s="45"/>
      <c r="E54" s="45"/>
      <c r="F54" s="45"/>
      <c r="G54" s="90">
        <f>'Раздел 1'!F67</f>
        <v>0</v>
      </c>
      <c r="H54" s="90">
        <f>'Раздел 1'!G67</f>
        <v>0</v>
      </c>
      <c r="I54" s="90">
        <f>'Раздел 1'!H67</f>
        <v>1.1267993223999999</v>
      </c>
      <c r="J54" s="90">
        <f>'Раздел 1'!I67</f>
        <v>0</v>
      </c>
      <c r="K54" s="90">
        <f>'Раздел 1'!J67</f>
        <v>0</v>
      </c>
      <c r="L54" s="90">
        <f>'Раздел 1'!G67</f>
        <v>0</v>
      </c>
      <c r="M54" s="52"/>
      <c r="N54" s="45"/>
      <c r="O54" s="45"/>
      <c r="P54" s="45"/>
      <c r="Q54" s="45"/>
      <c r="R54" s="45"/>
      <c r="S54" s="45"/>
      <c r="T54" s="45"/>
      <c r="U54" s="45"/>
      <c r="V54" s="53"/>
    </row>
    <row r="55" spans="1:22" x14ac:dyDescent="0.25">
      <c r="A55" s="82" t="str">
        <f>'Раздел 1'!A68</f>
        <v>2.2.3</v>
      </c>
      <c r="B55" s="18" t="str">
        <f>'Раздел 1'!B68</f>
        <v>Прочее эл.оборуд</v>
      </c>
      <c r="C55" s="52"/>
      <c r="D55" s="45"/>
      <c r="E55" s="45"/>
      <c r="F55" s="45"/>
      <c r="G55" s="90">
        <f>'Раздел 1'!F68</f>
        <v>0</v>
      </c>
      <c r="H55" s="90">
        <f>'Раздел 1'!G68</f>
        <v>1</v>
      </c>
      <c r="I55" s="90">
        <f>'Раздел 1'!H68</f>
        <v>1.8270831253999997</v>
      </c>
      <c r="J55" s="90">
        <f>'Раздел 1'!I68</f>
        <v>0</v>
      </c>
      <c r="K55" s="90">
        <f>'Раздел 1'!J68</f>
        <v>0</v>
      </c>
      <c r="L55" s="90">
        <f>'Раздел 1'!G68</f>
        <v>1</v>
      </c>
      <c r="M55" s="52"/>
      <c r="N55" s="45"/>
      <c r="O55" s="45"/>
      <c r="P55" s="45"/>
      <c r="Q55" s="45"/>
      <c r="R55" s="45"/>
      <c r="S55" s="45"/>
      <c r="T55" s="45"/>
      <c r="U55" s="45"/>
      <c r="V55" s="53"/>
    </row>
    <row r="56" spans="1:22" x14ac:dyDescent="0.25">
      <c r="A56" s="82" t="str">
        <f>'Раздел 1'!A69</f>
        <v>2.2.4</v>
      </c>
      <c r="B56" s="18" t="str">
        <f>'Раздел 1'!B69</f>
        <v>Реконструкция каб.тонн. по Октябрьскому пр.</v>
      </c>
      <c r="C56" s="52"/>
      <c r="D56" s="45"/>
      <c r="E56" s="45"/>
      <c r="F56" s="45"/>
      <c r="G56" s="90">
        <f>'Раздел 1'!F69</f>
        <v>0</v>
      </c>
      <c r="H56" s="90">
        <f>'Раздел 1'!G69</f>
        <v>0</v>
      </c>
      <c r="I56" s="90">
        <f>'Раздел 1'!H69</f>
        <v>0.11337439999999999</v>
      </c>
      <c r="J56" s="90">
        <f>'Раздел 1'!I69</f>
        <v>0</v>
      </c>
      <c r="K56" s="90">
        <f>'Раздел 1'!J69</f>
        <v>0</v>
      </c>
      <c r="L56" s="90">
        <f>'Раздел 1'!G69</f>
        <v>0</v>
      </c>
      <c r="M56" s="52"/>
      <c r="N56" s="45"/>
      <c r="O56" s="45"/>
      <c r="P56" s="45"/>
      <c r="Q56" s="45"/>
      <c r="R56" s="45"/>
      <c r="S56" s="45"/>
      <c r="T56" s="45"/>
      <c r="U56" s="45"/>
      <c r="V56" s="53"/>
    </row>
    <row r="57" spans="1:22" ht="25.5" x14ac:dyDescent="0.25">
      <c r="A57" s="82" t="str">
        <f>'Раздел 1'!A70</f>
        <v>2.2.5</v>
      </c>
      <c r="B57" s="18" t="str">
        <f>'Раздел 1'!B70</f>
        <v>Реконструкция здания производственной базы в п.Кадуй</v>
      </c>
      <c r="C57" s="52"/>
      <c r="D57" s="45"/>
      <c r="E57" s="45"/>
      <c r="F57" s="45"/>
      <c r="G57" s="90">
        <f>'Раздел 1'!F70</f>
        <v>0</v>
      </c>
      <c r="H57" s="90">
        <f>'Раздел 1'!G70</f>
        <v>1</v>
      </c>
      <c r="I57" s="90">
        <f>'Раздел 1'!H70</f>
        <v>2.9499999999999998E-2</v>
      </c>
      <c r="J57" s="90">
        <f>'Раздел 1'!I70</f>
        <v>0</v>
      </c>
      <c r="K57" s="90">
        <f>'Раздел 1'!J70</f>
        <v>0</v>
      </c>
      <c r="L57" s="90">
        <f>'Раздел 1'!G70</f>
        <v>1</v>
      </c>
      <c r="M57" s="52"/>
      <c r="N57" s="45"/>
      <c r="O57" s="45"/>
      <c r="P57" s="45"/>
      <c r="Q57" s="45"/>
      <c r="R57" s="45"/>
      <c r="S57" s="45"/>
      <c r="T57" s="45"/>
      <c r="U57" s="45"/>
      <c r="V57" s="53"/>
    </row>
    <row r="58" spans="1:22" ht="25.5" x14ac:dyDescent="0.25">
      <c r="A58" s="82" t="str">
        <f>'Раздел 1'!A71</f>
        <v>2.2.6</v>
      </c>
      <c r="B58" s="18" t="str">
        <f>'Раздел 1'!B71</f>
        <v>Нов.строит Эл.снаб.дренажных насосных Каб.блока ПС "Южная"</v>
      </c>
      <c r="C58" s="52"/>
      <c r="D58" s="45"/>
      <c r="E58" s="45"/>
      <c r="F58" s="45"/>
      <c r="G58" s="90">
        <f>'Раздел 1'!F71</f>
        <v>0</v>
      </c>
      <c r="H58" s="90" t="str">
        <f>'Раздел 1'!G71</f>
        <v>2ед.</v>
      </c>
      <c r="I58" s="90">
        <f>'Раздел 1'!H71</f>
        <v>2.2851298849999999</v>
      </c>
      <c r="J58" s="90">
        <f>'Раздел 1'!I71</f>
        <v>0</v>
      </c>
      <c r="K58" s="90">
        <f>'Раздел 1'!J71</f>
        <v>0</v>
      </c>
      <c r="L58" s="90" t="str">
        <f>'Раздел 1'!G71</f>
        <v>2ед.</v>
      </c>
      <c r="M58" s="52"/>
      <c r="N58" s="45"/>
      <c r="O58" s="45"/>
      <c r="P58" s="45"/>
      <c r="Q58" s="45"/>
      <c r="R58" s="45"/>
      <c r="S58" s="45"/>
      <c r="T58" s="45"/>
      <c r="U58" s="45"/>
      <c r="V58" s="53"/>
    </row>
    <row r="59" spans="1:22" hidden="1" x14ac:dyDescent="0.25">
      <c r="A59" s="82">
        <f>'Раздел 1'!A72</f>
        <v>0</v>
      </c>
      <c r="B59" s="80">
        <f>'Раздел 1'!B72</f>
        <v>0</v>
      </c>
      <c r="C59" s="52"/>
      <c r="D59" s="45"/>
      <c r="E59" s="45"/>
      <c r="F59" s="45"/>
      <c r="G59" s="90">
        <f>'Раздел 1'!F72</f>
        <v>0</v>
      </c>
      <c r="H59" s="90">
        <f>'Раздел 1'!G72</f>
        <v>0</v>
      </c>
      <c r="I59" s="90">
        <f>'Раздел 1'!H72</f>
        <v>0</v>
      </c>
      <c r="J59" s="90">
        <f>'Раздел 1'!I72</f>
        <v>0</v>
      </c>
      <c r="K59" s="90">
        <f>'Раздел 1'!J72</f>
        <v>0</v>
      </c>
      <c r="L59" s="90">
        <f>'Раздел 1'!G72</f>
        <v>0</v>
      </c>
      <c r="M59" s="52"/>
      <c r="N59" s="45"/>
      <c r="O59" s="45"/>
      <c r="P59" s="45"/>
      <c r="Q59" s="45"/>
      <c r="R59" s="45"/>
      <c r="S59" s="45"/>
      <c r="T59" s="45"/>
      <c r="U59" s="45"/>
      <c r="V59" s="53"/>
    </row>
    <row r="60" spans="1:22" hidden="1" x14ac:dyDescent="0.25">
      <c r="A60" s="82">
        <f>'Раздел 1'!A73</f>
        <v>0</v>
      </c>
      <c r="B60" s="80">
        <f>'Раздел 1'!B73</f>
        <v>0</v>
      </c>
      <c r="C60" s="52"/>
      <c r="D60" s="45"/>
      <c r="E60" s="45"/>
      <c r="F60" s="45"/>
      <c r="G60" s="90">
        <f>'Раздел 1'!F73</f>
        <v>0</v>
      </c>
      <c r="H60" s="90">
        <f>'Раздел 1'!G73</f>
        <v>0</v>
      </c>
      <c r="I60" s="90">
        <f>'Раздел 1'!H73</f>
        <v>0</v>
      </c>
      <c r="J60" s="90">
        <f>'Раздел 1'!I73</f>
        <v>0</v>
      </c>
      <c r="K60" s="90">
        <f>'Раздел 1'!J73</f>
        <v>0</v>
      </c>
      <c r="L60" s="90">
        <f>'Раздел 1'!G73</f>
        <v>0</v>
      </c>
      <c r="M60" s="52"/>
      <c r="N60" s="45"/>
      <c r="O60" s="45"/>
      <c r="P60" s="45"/>
      <c r="Q60" s="45"/>
      <c r="R60" s="45"/>
      <c r="S60" s="45"/>
      <c r="T60" s="45"/>
      <c r="U60" s="45"/>
      <c r="V60" s="53"/>
    </row>
    <row r="61" spans="1:22" hidden="1" x14ac:dyDescent="0.25">
      <c r="A61" s="82">
        <f>'Раздел 1'!A74</f>
        <v>0</v>
      </c>
      <c r="B61" s="80">
        <f>'Раздел 1'!B74</f>
        <v>0</v>
      </c>
      <c r="C61" s="52"/>
      <c r="D61" s="45"/>
      <c r="E61" s="45"/>
      <c r="F61" s="45"/>
      <c r="G61" s="90">
        <f>'Раздел 1'!F74</f>
        <v>0</v>
      </c>
      <c r="H61" s="90">
        <f>'Раздел 1'!G74</f>
        <v>0</v>
      </c>
      <c r="I61" s="90">
        <f>'Раздел 1'!H74</f>
        <v>0</v>
      </c>
      <c r="J61" s="90">
        <f>'Раздел 1'!I74</f>
        <v>0</v>
      </c>
      <c r="K61" s="90">
        <f>'Раздел 1'!J74</f>
        <v>0</v>
      </c>
      <c r="L61" s="90">
        <f>'Раздел 1'!G74</f>
        <v>0</v>
      </c>
      <c r="M61" s="52"/>
      <c r="N61" s="45"/>
      <c r="O61" s="45"/>
      <c r="P61" s="45"/>
      <c r="Q61" s="45"/>
      <c r="R61" s="45"/>
      <c r="S61" s="45"/>
      <c r="T61" s="45"/>
      <c r="U61" s="45"/>
      <c r="V61" s="53"/>
    </row>
    <row r="62" spans="1:22" x14ac:dyDescent="0.25">
      <c r="A62" s="21" t="str">
        <f>'Раздел 1'!A75</f>
        <v>2.3.</v>
      </c>
      <c r="B62" s="20" t="str">
        <f>'Раздел 1'!B75</f>
        <v>Приобретение автотранспорта</v>
      </c>
      <c r="C62" s="52"/>
      <c r="D62" s="45"/>
      <c r="E62" s="45"/>
      <c r="F62" s="45"/>
      <c r="G62" s="90"/>
      <c r="H62" s="90"/>
      <c r="I62" s="90"/>
      <c r="J62" s="90"/>
      <c r="K62" s="90"/>
      <c r="L62" s="90"/>
      <c r="M62" s="52"/>
      <c r="N62" s="45"/>
      <c r="O62" s="45"/>
      <c r="P62" s="45"/>
      <c r="Q62" s="45"/>
      <c r="R62" s="45"/>
      <c r="S62" s="45"/>
      <c r="T62" s="45"/>
      <c r="U62" s="45"/>
      <c r="V62" s="53"/>
    </row>
    <row r="63" spans="1:22" x14ac:dyDescent="0.25">
      <c r="A63" s="82" t="str">
        <f>'Раздел 1'!A76</f>
        <v>2.3.1</v>
      </c>
      <c r="B63" s="18" t="str">
        <f>'Раздел 1'!B76</f>
        <v>Ш-Нива</v>
      </c>
      <c r="C63" s="52"/>
      <c r="D63" s="45"/>
      <c r="E63" s="45"/>
      <c r="F63" s="45"/>
      <c r="G63" s="90">
        <v>1</v>
      </c>
      <c r="H63" s="90" t="str">
        <f>'Раздел 1'!G76</f>
        <v>1ед.</v>
      </c>
      <c r="I63" s="90">
        <f>'Раздел 1'!H76</f>
        <v>0.50488366179999999</v>
      </c>
      <c r="J63" s="90">
        <f>'Раздел 1'!I76</f>
        <v>0</v>
      </c>
      <c r="K63" s="90">
        <f>'Раздел 1'!J76</f>
        <v>0</v>
      </c>
      <c r="L63" s="90" t="str">
        <f>'Раздел 1'!G76</f>
        <v>1ед.</v>
      </c>
      <c r="M63" s="52"/>
      <c r="N63" s="45"/>
      <c r="O63" s="45"/>
      <c r="P63" s="45"/>
      <c r="Q63" s="45"/>
      <c r="R63" s="45"/>
      <c r="S63" s="45"/>
      <c r="T63" s="45"/>
      <c r="U63" s="45"/>
      <c r="V63" s="53"/>
    </row>
    <row r="64" spans="1:22" x14ac:dyDescent="0.25">
      <c r="A64" s="82" t="str">
        <f>'Раздел 1'!A77</f>
        <v>2.3.2</v>
      </c>
      <c r="B64" s="18" t="str">
        <f>'Раздел 1'!B77</f>
        <v>Ш-Нива</v>
      </c>
      <c r="C64" s="52"/>
      <c r="D64" s="45"/>
      <c r="E64" s="45"/>
      <c r="F64" s="45"/>
      <c r="G64" s="90">
        <v>1</v>
      </c>
      <c r="H64" s="90" t="str">
        <f>'Раздел 1'!G77</f>
        <v>1ед.</v>
      </c>
      <c r="I64" s="90">
        <f>'Раздел 1'!H77</f>
        <v>0.46168800360000001</v>
      </c>
      <c r="J64" s="90">
        <f>'Раздел 1'!I77</f>
        <v>0</v>
      </c>
      <c r="K64" s="90">
        <f>'Раздел 1'!J77</f>
        <v>0</v>
      </c>
      <c r="L64" s="90" t="str">
        <f>'Раздел 1'!G77</f>
        <v>1ед.</v>
      </c>
      <c r="M64" s="52"/>
      <c r="N64" s="45"/>
      <c r="O64" s="45"/>
      <c r="P64" s="45"/>
      <c r="Q64" s="45"/>
      <c r="R64" s="45"/>
      <c r="S64" s="45"/>
      <c r="T64" s="45"/>
      <c r="U64" s="45"/>
      <c r="V64" s="53"/>
    </row>
    <row r="65" spans="1:22" x14ac:dyDescent="0.25">
      <c r="A65" s="82" t="str">
        <f>'Раздел 1'!A78</f>
        <v>2.3.3</v>
      </c>
      <c r="B65" s="18" t="str">
        <f>'Раздел 1'!B78</f>
        <v>Ш-Нива</v>
      </c>
      <c r="C65" s="52"/>
      <c r="D65" s="45"/>
      <c r="E65" s="45"/>
      <c r="F65" s="45"/>
      <c r="G65" s="90">
        <v>1</v>
      </c>
      <c r="H65" s="90" t="str">
        <f>'Раздел 1'!G78</f>
        <v>1ед.</v>
      </c>
      <c r="I65" s="90">
        <f>'Раздел 1'!H78</f>
        <v>0.46168800360000001</v>
      </c>
      <c r="J65" s="90">
        <f>'Раздел 1'!I78</f>
        <v>0</v>
      </c>
      <c r="K65" s="90">
        <f>'Раздел 1'!J78</f>
        <v>0</v>
      </c>
      <c r="L65" s="90" t="str">
        <f>'Раздел 1'!G78</f>
        <v>1ед.</v>
      </c>
      <c r="M65" s="52"/>
      <c r="N65" s="45"/>
      <c r="O65" s="45"/>
      <c r="P65" s="45"/>
      <c r="Q65" s="45"/>
      <c r="R65" s="45"/>
      <c r="S65" s="45"/>
      <c r="T65" s="45"/>
      <c r="U65" s="45"/>
      <c r="V65" s="53"/>
    </row>
    <row r="66" spans="1:22" x14ac:dyDescent="0.25">
      <c r="A66" s="82" t="str">
        <f>'Раздел 1'!A79</f>
        <v>2.3.4</v>
      </c>
      <c r="B66" s="18" t="str">
        <f>'Раздел 1'!B79</f>
        <v>Трактор</v>
      </c>
      <c r="C66" s="52"/>
      <c r="D66" s="45"/>
      <c r="E66" s="45"/>
      <c r="F66" s="45"/>
      <c r="G66" s="90">
        <v>1</v>
      </c>
      <c r="H66" s="90" t="str">
        <f>'Раздел 1'!G79</f>
        <v>1ед.</v>
      </c>
      <c r="I66" s="90">
        <f>'Раздел 1'!H79</f>
        <v>4.0800063146000003</v>
      </c>
      <c r="J66" s="90">
        <f>'Раздел 1'!I79</f>
        <v>0</v>
      </c>
      <c r="K66" s="90">
        <f>'Раздел 1'!J79</f>
        <v>0</v>
      </c>
      <c r="L66" s="90" t="str">
        <f>'Раздел 1'!G79</f>
        <v>1ед.</v>
      </c>
      <c r="M66" s="52"/>
      <c r="N66" s="45"/>
      <c r="O66" s="45"/>
      <c r="P66" s="45"/>
      <c r="Q66" s="45"/>
      <c r="R66" s="45"/>
      <c r="S66" s="45"/>
      <c r="T66" s="45"/>
      <c r="U66" s="45"/>
      <c r="V66" s="53"/>
    </row>
    <row r="67" spans="1:22" x14ac:dyDescent="0.25">
      <c r="A67" s="82" t="str">
        <f>'Раздел 1'!A80</f>
        <v>2.3.5</v>
      </c>
      <c r="B67" s="18" t="str">
        <f>'Раздел 1'!B80</f>
        <v>Лебедка</v>
      </c>
      <c r="C67" s="52"/>
      <c r="D67" s="45"/>
      <c r="E67" s="45"/>
      <c r="F67" s="45"/>
      <c r="G67" s="90">
        <v>1</v>
      </c>
      <c r="H67" s="90" t="str">
        <f>'Раздел 1'!G80</f>
        <v>1ед.</v>
      </c>
      <c r="I67" s="90">
        <f>'Раздел 1'!H80</f>
        <v>3.0155744761999999</v>
      </c>
      <c r="J67" s="90">
        <f>'Раздел 1'!I80</f>
        <v>0</v>
      </c>
      <c r="K67" s="90">
        <f>'Раздел 1'!J80</f>
        <v>0</v>
      </c>
      <c r="L67" s="90" t="str">
        <f>'Раздел 1'!G80</f>
        <v>1ед.</v>
      </c>
      <c r="M67" s="52"/>
      <c r="N67" s="45"/>
      <c r="O67" s="45"/>
      <c r="P67" s="45"/>
      <c r="Q67" s="45"/>
      <c r="R67" s="45"/>
      <c r="S67" s="45"/>
      <c r="T67" s="45"/>
      <c r="U67" s="45"/>
      <c r="V67" s="53"/>
    </row>
    <row r="68" spans="1:22" ht="99.75" customHeight="1" x14ac:dyDescent="0.25">
      <c r="A68" s="21" t="str">
        <f>'Раздел 1'!A81</f>
        <v>2.4.</v>
      </c>
      <c r="B68" s="26" t="str">
        <f>'Раздел 1'!B81</f>
        <v>Строительство объектов электросетевого хозяйства с целью технологического присоединения энергоустановок потребителей к электрическим сетям максимальной мощностью до 15 кВт</v>
      </c>
      <c r="C68" s="52"/>
      <c r="D68" s="45"/>
      <c r="E68" s="45"/>
      <c r="F68" s="45"/>
      <c r="G68" s="91" t="s">
        <v>213</v>
      </c>
      <c r="H68" s="90" t="str">
        <f>'Раздел 1'!G81</f>
        <v>26,162км,             1,26МВА</v>
      </c>
      <c r="I68" s="90">
        <f>'Раздел 1'!H81</f>
        <v>34.514598339800003</v>
      </c>
      <c r="J68" s="90">
        <f>'Раздел 1'!I81</f>
        <v>0</v>
      </c>
      <c r="K68" s="90">
        <f>'Раздел 1'!J81</f>
        <v>66.673941660200001</v>
      </c>
      <c r="L68" s="91" t="s">
        <v>214</v>
      </c>
      <c r="M68" s="52"/>
      <c r="N68" s="45"/>
      <c r="O68" s="45"/>
      <c r="P68" s="45"/>
      <c r="Q68" s="45"/>
      <c r="R68" s="45"/>
      <c r="S68" s="45"/>
      <c r="T68" s="45"/>
      <c r="U68" s="45"/>
      <c r="V68" s="53"/>
    </row>
    <row r="69" spans="1:22" ht="84" customHeight="1" x14ac:dyDescent="0.25">
      <c r="A69" s="21" t="str">
        <f>'Раздел 1'!A82</f>
        <v>2.5.</v>
      </c>
      <c r="B69" s="26" t="str">
        <f>'Раздел 1'!B82</f>
        <v>Строительство объектов электросетевого хозяйства с целью технологического присоединения энергоустановок потребителей к электрическим сетям максимальной мощностью от 15 кВт</v>
      </c>
      <c r="C69" s="52"/>
      <c r="D69" s="45"/>
      <c r="E69" s="45"/>
      <c r="F69" s="45"/>
      <c r="G69" s="90">
        <f>'Раздел 1'!F82</f>
        <v>0</v>
      </c>
      <c r="H69" s="90">
        <f>'Раздел 1'!G82</f>
        <v>0</v>
      </c>
      <c r="I69" s="90">
        <f>'Раздел 1'!H82</f>
        <v>27.848695067199998</v>
      </c>
      <c r="J69" s="90">
        <f>'Раздел 1'!I82</f>
        <v>0</v>
      </c>
      <c r="K69" s="90">
        <f>'Раздел 1'!J82</f>
        <v>0</v>
      </c>
      <c r="L69" s="90">
        <f>'Раздел 1'!G82</f>
        <v>0</v>
      </c>
      <c r="M69" s="52"/>
      <c r="N69" s="45"/>
      <c r="O69" s="45"/>
      <c r="P69" s="45"/>
      <c r="Q69" s="45"/>
      <c r="R69" s="45"/>
      <c r="S69" s="45"/>
      <c r="T69" s="45"/>
      <c r="U69" s="45"/>
      <c r="V69" s="53"/>
    </row>
    <row r="70" spans="1:22" x14ac:dyDescent="0.25">
      <c r="A70" s="111" t="str">
        <f>'Раздел 1'!A83</f>
        <v>Справочно:</v>
      </c>
      <c r="B70" s="112">
        <f>'Раздел 1'!B83</f>
        <v>0</v>
      </c>
      <c r="C70" s="52"/>
      <c r="D70" s="45"/>
      <c r="E70" s="45"/>
      <c r="F70" s="45"/>
      <c r="G70" s="45"/>
      <c r="H70" s="45"/>
      <c r="I70" s="45"/>
      <c r="J70" s="45"/>
      <c r="K70" s="45"/>
      <c r="L70" s="53"/>
      <c r="M70" s="52"/>
      <c r="N70" s="45"/>
      <c r="O70" s="45"/>
      <c r="P70" s="45"/>
      <c r="Q70" s="45"/>
      <c r="R70" s="45"/>
      <c r="S70" s="45"/>
      <c r="T70" s="45"/>
      <c r="U70" s="45"/>
      <c r="V70" s="53"/>
    </row>
    <row r="71" spans="1:22" x14ac:dyDescent="0.25">
      <c r="B71" s="1" t="s">
        <v>87</v>
      </c>
    </row>
    <row r="72" spans="1:22" x14ac:dyDescent="0.25">
      <c r="M72" s="6"/>
      <c r="N72" s="6"/>
      <c r="O72" s="6"/>
      <c r="P72" s="6"/>
    </row>
    <row r="73" spans="1:22" x14ac:dyDescent="0.25">
      <c r="M73" s="6"/>
      <c r="N73" s="163"/>
      <c r="O73" s="163"/>
      <c r="P73" s="6"/>
    </row>
    <row r="74" spans="1:22" ht="26.25" customHeight="1" x14ac:dyDescent="0.25">
      <c r="M74" s="6"/>
      <c r="N74" s="6"/>
      <c r="O74" s="6"/>
      <c r="P74" s="6"/>
    </row>
    <row r="75" spans="1:22" ht="31.5" customHeight="1" x14ac:dyDescent="0.25">
      <c r="A75" s="55"/>
    </row>
    <row r="76" spans="1:22" ht="26.25" customHeight="1" x14ac:dyDescent="0.25"/>
    <row r="77" spans="1:22" x14ac:dyDescent="0.25">
      <c r="A77" s="8"/>
    </row>
  </sheetData>
  <mergeCells count="14">
    <mergeCell ref="H6:L6"/>
    <mergeCell ref="A70:B70"/>
    <mergeCell ref="M6:Q6"/>
    <mergeCell ref="R6:V6"/>
    <mergeCell ref="N73:O73"/>
    <mergeCell ref="A4:A7"/>
    <mergeCell ref="B4:B7"/>
    <mergeCell ref="C4:L4"/>
    <mergeCell ref="M4:V4"/>
    <mergeCell ref="C5:G5"/>
    <mergeCell ref="H5:L5"/>
    <mergeCell ref="M5:Q5"/>
    <mergeCell ref="R5:V5"/>
    <mergeCell ref="C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4</vt:lpstr>
    </vt:vector>
  </TitlesOfParts>
  <Company>Datanium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Ксения Алексеевна Цветкова</cp:lastModifiedBy>
  <cp:lastPrinted>2015-03-03T07:05:33Z</cp:lastPrinted>
  <dcterms:created xsi:type="dcterms:W3CDTF">2009-07-27T10:10:26Z</dcterms:created>
  <dcterms:modified xsi:type="dcterms:W3CDTF">2018-05-04T11:48:13Z</dcterms:modified>
</cp:coreProperties>
</file>