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<sst xmlns="http://schemas.openxmlformats.org/spreadsheetml/2006/main" count="121" uniqueCount="91">
  <si>
    <t>№ п/п</t>
  </si>
  <si>
    <t>ВН</t>
  </si>
  <si>
    <t>НН</t>
  </si>
  <si>
    <t>Сроки исполнения</t>
  </si>
  <si>
    <t>(наименование организации)</t>
  </si>
  <si>
    <t>(адрес организации)</t>
  </si>
  <si>
    <t>Перечень мероприятий по снижению размеров потерь в сетях</t>
  </si>
  <si>
    <t>Наименование сайта/URL</t>
  </si>
  <si>
    <t>Отчетный период</t>
  </si>
  <si>
    <t>3 года (Приказ ФАС от 22.01.2010 № 27)</t>
  </si>
  <si>
    <t>Мероприятия по снижению размеров потерь</t>
  </si>
  <si>
    <t>«плановая»</t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</si>
  <si>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</si>
  <si>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</si>
  <si>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</si>
  <si>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</si>
  <si>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</si>
  <si>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</si>
  <si>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</si>
  <si>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</si>
  <si>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</si>
  <si>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</si>
  <si>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</si>
  <si>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</si>
  <si>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</si>
  <si>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</si>
  <si>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</si>
  <si>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</si>
  <si>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</si>
  <si>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</si>
  <si>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</si>
  <si>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</si>
  <si>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</si>
  <si>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</si>
  <si>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</si>
  <si>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</si>
  <si>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</si>
  <si>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</si>
  <si>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</si>
  <si>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</si>
  <si>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</si>
  <si>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</si>
  <si>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</si>
  <si>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</si>
  <si>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</si>
  <si>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</si>
  <si>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</si>
  <si>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</si>
  <si>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</si>
  <si>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</si>
  <si>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</si>
  <si>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</si>
  <si>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</si>
  <si>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</si>
  <si>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</si>
  <si>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</si>
  <si>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</si>
  <si>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</si>
  <si>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Примечание</t>
  </si>
  <si>
    <t>Пост. Пр-ва от 21.01.2004 № 24, п. 11 б, 2-5, 8, 9 аб.</t>
  </si>
  <si>
    <t xml:space="preserve">Уровень нормативных потерь электроэнергии на текущий период </t>
  </si>
  <si>
    <t xml:space="preserve"> форма 2.1</t>
  </si>
  <si>
    <t>Баланс электрической энергии по сетям ВН, СНI, СНII и НН</t>
  </si>
  <si>
    <t>СНI</t>
  </si>
  <si>
    <t>СНII</t>
  </si>
  <si>
    <t>Основание для размещения:</t>
  </si>
  <si>
    <t>Статус информации:</t>
  </si>
  <si>
    <t>Срок хранения в архиве организации:</t>
  </si>
  <si>
    <t>Место опубликования</t>
  </si>
  <si>
    <t>Дата опубликования</t>
  </si>
  <si>
    <t>тыс. кВт∙ч</t>
  </si>
  <si>
    <t>Печатное издание (наименование, №, дата)</t>
  </si>
  <si>
    <t>Примечание:</t>
  </si>
  <si>
    <r>
      <t>Уровень нормативных потерь электроэнергии</t>
    </r>
    <r>
      <rPr>
        <sz val="10"/>
        <rFont val="Arial Cyr"/>
        <family val="0"/>
      </rPr>
      <t xml:space="preserve"> на текущий период *</t>
    </r>
  </si>
  <si>
    <t>*</t>
  </si>
  <si>
    <t>Технологический расход электрической энергии (потери) в электрических сетях, утвержденный в Сводном прогнозном балансе производства и поставок электрической энергии (мощности) в рамках Единой энергетической системы России по Вологодской области на текущий период.</t>
  </si>
  <si>
    <r>
      <t>Примечание</t>
    </r>
    <r>
      <rPr>
        <sz val="10"/>
        <rFont val="Arial Cyr"/>
        <family val="0"/>
      </rPr>
      <t>: в случае если мероприятия по снижению размеров потерь в сетях не планируются, то в столбце 2 ставиться "мероприятия по снижению размеров потерь в сетях на ________ год не планируются"</t>
    </r>
  </si>
  <si>
    <t>то же в % (п. 2 / п. 1*100%)</t>
  </si>
  <si>
    <t>то же в %  (п. 2 / п. 1*100%)</t>
  </si>
  <si>
    <t xml:space="preserve">Источник опубликования решения об установлении уровня нормативных потерь </t>
  </si>
  <si>
    <t>162622, Вологодская область, г.Череповец, ул.Милютина, 3</t>
  </si>
  <si>
    <t>http://cherel.ru/</t>
  </si>
  <si>
    <t>Вывод из работы силовых трансформаторов в период минимума нагрузок</t>
  </si>
  <si>
    <t>МУП "Электросеть"</t>
  </si>
  <si>
    <t>Модернизация АИИС КУЭ</t>
  </si>
  <si>
    <t>Базовый период (2020)</t>
  </si>
  <si>
    <t>Замена на воздушных линиях электропередачи "голых" проводов изолированными проводами</t>
  </si>
  <si>
    <t>Замена в связи сфизическим износом и с целью снижения потерь трансформаторов мощностью 180, 315, 320 и 560 кВА на трансформаторы 400 и 630 кВА</t>
  </si>
  <si>
    <t>Период регулирования (2022)</t>
  </si>
  <si>
    <t>01.01.2022-31.12.2022</t>
  </si>
  <si>
    <t>Приказ Федеральной антимонопольной службы от 23 ноября 2021 года № 1299/21-ДСП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</si>
</sst>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right" vertical="top"/>
    </xf>
    <xf numFmtId="177" fontId="47" fillId="0" borderId="10" xfId="0" applyNumberFormat="1" applyFont="1" applyFill="1" applyBorder="1" applyAlignment="1">
      <alignment horizontal="center"/>
    </xf>
    <xf numFmtId="10" fontId="47" fillId="0" borderId="10" xfId="57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justify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3" fillId="0" borderId="19" xfId="42" applyBorder="1" applyAlignment="1" applyProtection="1">
      <alignment horizontal="center" vertical="center"/>
      <protection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177" fontId="47" fillId="0" borderId="11" xfId="0" applyNumberFormat="1" applyFont="1" applyFill="1" applyBorder="1" applyAlignment="1">
      <alignment horizontal="center"/>
    </xf>
    <xf numFmtId="177" fontId="47" fillId="0" borderId="12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indent="1"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view="pageBreakPreview" zoomScale="90" zoomScaleSheetLayoutView="90" zoomScalePageLayoutView="0" workbookViewId="0" topLeftCell="A46">
      <selection activeCell="D63" sqref="D63:I64"/>
    </sheetView>
  </sheetViews>
  <sheetFormatPr defaultColWidth="9.00390625" defaultRowHeight="12.75"/>
  <cols>
    <col min="1" max="1" width="3.625" style="0" customWidth="1"/>
    <col min="2" max="2" width="13.25390625" style="0" customWidth="1"/>
    <col min="3" max="3" width="31.75390625" style="0" customWidth="1"/>
    <col min="5" max="8" width="9.00390625" style="0" customWidth="1"/>
    <col min="10" max="12" width="9.00390625" style="0" customWidth="1"/>
  </cols>
  <sheetData>
    <row r="1" spans="3:13" ht="12.75">
      <c r="C1" s="63" t="s">
        <v>83</v>
      </c>
      <c r="D1" s="63"/>
      <c r="E1" s="63"/>
      <c r="F1" s="63"/>
      <c r="G1" s="11"/>
      <c r="H1" s="11"/>
      <c r="I1" s="14"/>
      <c r="J1" s="14"/>
      <c r="K1" s="14"/>
      <c r="L1" s="14"/>
      <c r="M1" s="1" t="s">
        <v>61</v>
      </c>
    </row>
    <row r="2" spans="3:9" ht="11.25" customHeight="1">
      <c r="C2" s="64" t="s">
        <v>4</v>
      </c>
      <c r="D2" s="64"/>
      <c r="E2" s="64"/>
      <c r="F2" s="64"/>
      <c r="G2" s="12"/>
      <c r="H2" s="12"/>
      <c r="I2" s="12"/>
    </row>
    <row r="3" spans="3:13" ht="12.75">
      <c r="C3" s="63" t="s">
        <v>80</v>
      </c>
      <c r="D3" s="63"/>
      <c r="E3" s="63"/>
      <c r="F3" s="63"/>
      <c r="G3" s="11"/>
      <c r="H3" s="69"/>
      <c r="I3" s="70"/>
      <c r="J3" s="70"/>
      <c r="K3" s="70"/>
      <c r="L3" s="70"/>
      <c r="M3" s="70"/>
    </row>
    <row r="4" spans="3:9" ht="10.5" customHeight="1">
      <c r="C4" s="71" t="s">
        <v>5</v>
      </c>
      <c r="D4" s="71"/>
      <c r="E4" s="71"/>
      <c r="F4" s="71"/>
      <c r="G4" s="12"/>
      <c r="H4" s="12"/>
      <c r="I4" s="12"/>
    </row>
    <row r="6" spans="1:13" ht="39.75" customHeight="1">
      <c r="A6" s="65" t="s">
        <v>12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8" spans="2:8" ht="12" customHeight="1">
      <c r="B8" s="73" t="s">
        <v>68</v>
      </c>
      <c r="C8" s="104" t="s">
        <v>71</v>
      </c>
      <c r="D8" s="105"/>
      <c r="E8" s="72"/>
      <c r="F8" s="72"/>
      <c r="G8" s="72"/>
      <c r="H8" s="72"/>
    </row>
    <row r="9" spans="2:8" ht="12.75" customHeight="1">
      <c r="B9" s="73"/>
      <c r="C9" s="104" t="s">
        <v>7</v>
      </c>
      <c r="D9" s="105"/>
      <c r="E9" s="78" t="s">
        <v>81</v>
      </c>
      <c r="F9" s="79"/>
      <c r="G9" s="79"/>
      <c r="H9" s="80"/>
    </row>
    <row r="10" spans="2:8" ht="12.75" customHeight="1">
      <c r="B10" s="108" t="s">
        <v>69</v>
      </c>
      <c r="C10" s="109"/>
      <c r="D10" s="109"/>
      <c r="E10" s="103">
        <v>44608</v>
      </c>
      <c r="F10" s="72"/>
      <c r="G10" s="72"/>
      <c r="H10" s="72"/>
    </row>
    <row r="11" spans="2:8" ht="12.75" customHeight="1">
      <c r="B11" s="108" t="s">
        <v>8</v>
      </c>
      <c r="C11" s="109"/>
      <c r="D11" s="109"/>
      <c r="E11" s="72">
        <v>2022</v>
      </c>
      <c r="F11" s="72"/>
      <c r="G11" s="72"/>
      <c r="H11" s="72"/>
    </row>
    <row r="12" spans="3:6" ht="12.75">
      <c r="C12" s="5"/>
      <c r="D12" s="16"/>
      <c r="E12" s="16"/>
      <c r="F12" s="16"/>
    </row>
    <row r="13" spans="1:13" ht="15" customHeight="1">
      <c r="A13" s="68" t="s">
        <v>62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3" t="s">
        <v>13</v>
      </c>
    </row>
    <row r="15" spans="1:13" ht="13.5" customHeight="1">
      <c r="A15" s="61" t="s">
        <v>14</v>
      </c>
      <c r="B15" s="74" t="s">
        <v>15</v>
      </c>
      <c r="C15" s="75"/>
      <c r="D15" s="95" t="s">
        <v>85</v>
      </c>
      <c r="E15" s="96"/>
      <c r="F15" s="96"/>
      <c r="G15" s="96"/>
      <c r="H15" s="97"/>
      <c r="I15" s="95" t="s">
        <v>88</v>
      </c>
      <c r="J15" s="96"/>
      <c r="K15" s="96"/>
      <c r="L15" s="96"/>
      <c r="M15" s="97"/>
    </row>
    <row r="16" spans="1:13" ht="13.5" customHeight="1">
      <c r="A16" s="62"/>
      <c r="B16" s="76"/>
      <c r="C16" s="77"/>
      <c r="D16" s="23" t="s">
        <v>18</v>
      </c>
      <c r="E16" s="23" t="s">
        <v>1</v>
      </c>
      <c r="F16" s="23" t="s">
        <v>63</v>
      </c>
      <c r="G16" s="23" t="s">
        <v>64</v>
      </c>
      <c r="H16" s="23" t="s">
        <v>2</v>
      </c>
      <c r="I16" s="23" t="s">
        <v>18</v>
      </c>
      <c r="J16" s="23" t="s">
        <v>1</v>
      </c>
      <c r="K16" s="23" t="s">
        <v>63</v>
      </c>
      <c r="L16" s="23" t="s">
        <v>64</v>
      </c>
      <c r="M16" s="23" t="s">
        <v>2</v>
      </c>
    </row>
    <row r="17" spans="1:13" ht="11.25" customHeight="1">
      <c r="A17" s="24">
        <v>1</v>
      </c>
      <c r="B17" s="58">
        <v>2</v>
      </c>
      <c r="C17" s="59"/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24">
        <v>12</v>
      </c>
    </row>
    <row r="18" spans="1:13" ht="15" customHeight="1">
      <c r="A18" s="25">
        <v>1</v>
      </c>
      <c r="B18" s="47" t="s">
        <v>19</v>
      </c>
      <c r="C18" s="48"/>
      <c r="D18" s="32">
        <f>D26</f>
        <v>623.7982</v>
      </c>
      <c r="E18" s="32">
        <f>E19+E24+E25+E26</f>
        <v>89.7275</v>
      </c>
      <c r="F18" s="32"/>
      <c r="G18" s="32">
        <f>G26</f>
        <v>534.0707</v>
      </c>
      <c r="H18" s="32"/>
      <c r="I18" s="32">
        <f>I26</f>
        <v>617.7137</v>
      </c>
      <c r="J18" s="32">
        <f>J19+J24+J25+J26</f>
        <v>87.5705</v>
      </c>
      <c r="K18" s="32"/>
      <c r="L18" s="32">
        <f>L26</f>
        <v>530.1432</v>
      </c>
      <c r="M18" s="32"/>
    </row>
    <row r="19" spans="1:13" ht="15" customHeight="1">
      <c r="A19" s="26" t="s">
        <v>20</v>
      </c>
      <c r="B19" s="47" t="s">
        <v>21</v>
      </c>
      <c r="C19" s="48"/>
      <c r="D19" s="32">
        <f>G19+H19</f>
        <v>471.5595</v>
      </c>
      <c r="E19" s="32"/>
      <c r="F19" s="32"/>
      <c r="G19" s="32">
        <f>SUM(G21:G23)</f>
        <v>85.74950000000001</v>
      </c>
      <c r="H19" s="32">
        <f>SUM(H21:H23)</f>
        <v>385.81</v>
      </c>
      <c r="I19" s="32">
        <f>L19+M19</f>
        <v>463.53139999999996</v>
      </c>
      <c r="J19" s="32"/>
      <c r="K19" s="32"/>
      <c r="L19" s="32">
        <f>SUM(L21:L23)</f>
        <v>81.8903</v>
      </c>
      <c r="M19" s="32">
        <f>SUM(M21:M23)</f>
        <v>381.6411</v>
      </c>
    </row>
    <row r="20" spans="1:13" ht="15" customHeight="1">
      <c r="A20" s="26"/>
      <c r="B20" s="47" t="s">
        <v>22</v>
      </c>
      <c r="C20" s="48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26"/>
      <c r="B21" s="47" t="s">
        <v>1</v>
      </c>
      <c r="C21" s="48"/>
      <c r="D21" s="32">
        <f>G21+H21</f>
        <v>85.74950000000001</v>
      </c>
      <c r="E21" s="32"/>
      <c r="F21" s="32"/>
      <c r="G21" s="32">
        <f>E26-E27-E30</f>
        <v>85.74950000000001</v>
      </c>
      <c r="H21" s="32"/>
      <c r="I21" s="32">
        <f>L21+M21</f>
        <v>81.8903</v>
      </c>
      <c r="J21" s="32"/>
      <c r="K21" s="32"/>
      <c r="L21" s="32">
        <f>J26-J27-J30</f>
        <v>81.8903</v>
      </c>
      <c r="M21" s="32"/>
    </row>
    <row r="22" spans="1:13" ht="15">
      <c r="A22" s="26"/>
      <c r="B22" s="47" t="s">
        <v>63</v>
      </c>
      <c r="C22" s="48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26"/>
      <c r="B23" s="47" t="s">
        <v>64</v>
      </c>
      <c r="C23" s="48"/>
      <c r="D23" s="32">
        <f>G23+H23</f>
        <v>385.81</v>
      </c>
      <c r="E23" s="32"/>
      <c r="F23" s="32"/>
      <c r="G23" s="32"/>
      <c r="H23" s="32">
        <f>H27+H30</f>
        <v>385.81</v>
      </c>
      <c r="I23" s="32">
        <f>L23+M23</f>
        <v>381.6411</v>
      </c>
      <c r="J23" s="32"/>
      <c r="K23" s="32"/>
      <c r="L23" s="32"/>
      <c r="M23" s="32">
        <f>M27+M30</f>
        <v>381.6411</v>
      </c>
    </row>
    <row r="24" spans="1:13" ht="15" customHeight="1">
      <c r="A24" s="26" t="s">
        <v>23</v>
      </c>
      <c r="B24" s="47" t="s">
        <v>24</v>
      </c>
      <c r="C24" s="48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27" customHeight="1">
      <c r="A25" s="35" t="s">
        <v>25</v>
      </c>
      <c r="B25" s="106" t="s">
        <v>26</v>
      </c>
      <c r="C25" s="107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 customHeight="1">
      <c r="A26" s="25" t="s">
        <v>27</v>
      </c>
      <c r="B26" s="47" t="s">
        <v>28</v>
      </c>
      <c r="C26" s="48"/>
      <c r="D26" s="32">
        <f>SUM(E26:H26)</f>
        <v>623.7982</v>
      </c>
      <c r="E26" s="32">
        <v>89.7275</v>
      </c>
      <c r="F26" s="32"/>
      <c r="G26" s="32">
        <v>534.0707</v>
      </c>
      <c r="H26" s="32"/>
      <c r="I26" s="32">
        <f>SUM(J26:M26)</f>
        <v>617.7137</v>
      </c>
      <c r="J26" s="32">
        <v>87.5705</v>
      </c>
      <c r="K26" s="32"/>
      <c r="L26" s="32">
        <v>530.1432</v>
      </c>
      <c r="M26" s="32"/>
    </row>
    <row r="27" spans="1:13" ht="15" customHeight="1">
      <c r="A27" s="26" t="s">
        <v>29</v>
      </c>
      <c r="B27" s="47" t="s">
        <v>30</v>
      </c>
      <c r="C27" s="48"/>
      <c r="D27" s="32">
        <f>SUM(E27:H27)</f>
        <v>27.529</v>
      </c>
      <c r="E27" s="32">
        <v>0.494</v>
      </c>
      <c r="F27" s="32"/>
      <c r="G27" s="32">
        <v>10.825</v>
      </c>
      <c r="H27" s="32">
        <v>16.21</v>
      </c>
      <c r="I27" s="32">
        <f>SUM(J27:M27)</f>
        <v>27.3643</v>
      </c>
      <c r="J27" s="32">
        <v>0.428</v>
      </c>
      <c r="K27" s="32"/>
      <c r="L27" s="32">
        <v>10.6721</v>
      </c>
      <c r="M27" s="32">
        <v>16.2642</v>
      </c>
    </row>
    <row r="28" spans="1:13" ht="15" customHeight="1">
      <c r="A28" s="26"/>
      <c r="B28" s="47" t="s">
        <v>77</v>
      </c>
      <c r="C28" s="48"/>
      <c r="D28" s="33">
        <f>D27/D26</f>
        <v>0.04413125911552807</v>
      </c>
      <c r="E28" s="33">
        <f>E27/E26</f>
        <v>0.0055055584965590255</v>
      </c>
      <c r="F28" s="32"/>
      <c r="G28" s="33">
        <f>G27/G26</f>
        <v>0.020268852045244198</v>
      </c>
      <c r="H28" s="33">
        <f>H27/H23</f>
        <v>0.04201549985744278</v>
      </c>
      <c r="I28" s="33">
        <f>I27/I26</f>
        <v>0.04429932507567826</v>
      </c>
      <c r="J28" s="33">
        <f>J27/J26</f>
        <v>0.004887490650390257</v>
      </c>
      <c r="K28" s="32"/>
      <c r="L28" s="33">
        <f>L27/L26</f>
        <v>0.02013059867598038</v>
      </c>
      <c r="M28" s="33">
        <f>M27/M23</f>
        <v>0.04261647919996038</v>
      </c>
    </row>
    <row r="29" spans="1:13" ht="30" customHeight="1">
      <c r="A29" s="25" t="s">
        <v>31</v>
      </c>
      <c r="B29" s="47" t="s">
        <v>32</v>
      </c>
      <c r="C29" s="48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 customHeight="1">
      <c r="A30" s="26" t="s">
        <v>33</v>
      </c>
      <c r="B30" s="47" t="s">
        <v>34</v>
      </c>
      <c r="C30" s="48"/>
      <c r="D30" s="32">
        <f>SUM(E30:H30)</f>
        <v>596.2692000000001</v>
      </c>
      <c r="E30" s="32">
        <f>E31+E36+E37</f>
        <v>3.484</v>
      </c>
      <c r="F30" s="32"/>
      <c r="G30" s="32">
        <f>G31+G36+G37</f>
        <v>223.1852</v>
      </c>
      <c r="H30" s="32">
        <f>H31+H36+H37</f>
        <v>369.6</v>
      </c>
      <c r="I30" s="32">
        <f>SUM(J30:M30)</f>
        <v>590.3494</v>
      </c>
      <c r="J30" s="32">
        <f>J31+J36+J37</f>
        <v>5.2522</v>
      </c>
      <c r="K30" s="32"/>
      <c r="L30" s="32">
        <f>L31+L36+L37</f>
        <v>219.7203</v>
      </c>
      <c r="M30" s="32">
        <f>M31+M36+M37</f>
        <v>365.3769</v>
      </c>
    </row>
    <row r="31" spans="1:13" ht="15">
      <c r="A31" s="27"/>
      <c r="B31" s="83" t="s">
        <v>35</v>
      </c>
      <c r="C31" s="84"/>
      <c r="D31" s="85">
        <f>SUM(E31:H32)</f>
        <v>589.828</v>
      </c>
      <c r="E31" s="85">
        <v>3.484</v>
      </c>
      <c r="F31" s="85"/>
      <c r="G31" s="85">
        <v>216.744</v>
      </c>
      <c r="H31" s="85">
        <v>369.6</v>
      </c>
      <c r="I31" s="85">
        <f>SUM(J31:M32)</f>
        <v>583.7693999999999</v>
      </c>
      <c r="J31" s="85">
        <v>5.2522</v>
      </c>
      <c r="K31" s="85"/>
      <c r="L31" s="85">
        <v>213.1403</v>
      </c>
      <c r="M31" s="85">
        <v>365.3769</v>
      </c>
    </row>
    <row r="32" spans="1:13" ht="15" customHeight="1">
      <c r="A32" s="28" t="s">
        <v>36</v>
      </c>
      <c r="B32" s="81" t="s">
        <v>37</v>
      </c>
      <c r="C32" s="82"/>
      <c r="D32" s="86">
        <f>SUM(E32:H32)</f>
        <v>0</v>
      </c>
      <c r="E32" s="86"/>
      <c r="F32" s="86"/>
      <c r="G32" s="86"/>
      <c r="H32" s="86"/>
      <c r="I32" s="86">
        <f>SUM(J32:M32)</f>
        <v>0</v>
      </c>
      <c r="J32" s="86"/>
      <c r="K32" s="86"/>
      <c r="L32" s="86"/>
      <c r="M32" s="86"/>
    </row>
    <row r="33" spans="1:13" ht="15">
      <c r="A33" s="26"/>
      <c r="B33" s="47" t="s">
        <v>38</v>
      </c>
      <c r="C33" s="48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 customHeight="1">
      <c r="A34" s="25"/>
      <c r="B34" s="47" t="s">
        <v>39</v>
      </c>
      <c r="C34" s="48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 customHeight="1">
      <c r="A35" s="26"/>
      <c r="B35" s="47" t="s">
        <v>40</v>
      </c>
      <c r="C35" s="48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 customHeight="1">
      <c r="A36" s="26" t="s">
        <v>41</v>
      </c>
      <c r="B36" s="47" t="s">
        <v>42</v>
      </c>
      <c r="C36" s="48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 customHeight="1">
      <c r="A37" s="25" t="s">
        <v>43</v>
      </c>
      <c r="B37" s="47" t="s">
        <v>44</v>
      </c>
      <c r="C37" s="48"/>
      <c r="D37" s="32">
        <f>SUM(E37:H37)</f>
        <v>6.4412</v>
      </c>
      <c r="E37" s="32"/>
      <c r="F37" s="32"/>
      <c r="G37" s="32">
        <v>6.4412</v>
      </c>
      <c r="H37" s="32"/>
      <c r="I37" s="32">
        <f>SUM(J37:M37)</f>
        <v>6.58</v>
      </c>
      <c r="J37" s="32"/>
      <c r="K37" s="32"/>
      <c r="L37" s="32">
        <v>6.58</v>
      </c>
      <c r="M37" s="32"/>
    </row>
    <row r="38" spans="1:13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6.5">
      <c r="A39" s="100" t="s">
        <v>45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 t="s">
        <v>46</v>
      </c>
    </row>
    <row r="41" spans="1:13" ht="15">
      <c r="A41" s="61" t="s">
        <v>14</v>
      </c>
      <c r="B41" s="54"/>
      <c r="C41" s="55"/>
      <c r="D41" s="95" t="s">
        <v>16</v>
      </c>
      <c r="E41" s="96"/>
      <c r="F41" s="96"/>
      <c r="G41" s="96"/>
      <c r="H41" s="97"/>
      <c r="I41" s="95" t="s">
        <v>17</v>
      </c>
      <c r="J41" s="96"/>
      <c r="K41" s="96"/>
      <c r="L41" s="96"/>
      <c r="M41" s="97"/>
    </row>
    <row r="42" spans="1:13" ht="15">
      <c r="A42" s="62"/>
      <c r="B42" s="56"/>
      <c r="C42" s="57"/>
      <c r="D42" s="23" t="s">
        <v>18</v>
      </c>
      <c r="E42" s="23" t="s">
        <v>1</v>
      </c>
      <c r="F42" s="23" t="s">
        <v>63</v>
      </c>
      <c r="G42" s="23" t="s">
        <v>64</v>
      </c>
      <c r="H42" s="23" t="s">
        <v>2</v>
      </c>
      <c r="I42" s="23" t="s">
        <v>18</v>
      </c>
      <c r="J42" s="23" t="s">
        <v>1</v>
      </c>
      <c r="K42" s="23" t="s">
        <v>63</v>
      </c>
      <c r="L42" s="23" t="s">
        <v>64</v>
      </c>
      <c r="M42" s="23" t="s">
        <v>2</v>
      </c>
    </row>
    <row r="43" spans="1:13" ht="11.25" customHeight="1">
      <c r="A43" s="24">
        <v>1</v>
      </c>
      <c r="B43" s="58">
        <v>2</v>
      </c>
      <c r="C43" s="59"/>
      <c r="D43" s="24">
        <v>3</v>
      </c>
      <c r="E43" s="24">
        <v>4</v>
      </c>
      <c r="F43" s="24">
        <v>5</v>
      </c>
      <c r="G43" s="24">
        <v>6</v>
      </c>
      <c r="H43" s="24">
        <v>7</v>
      </c>
      <c r="I43" s="24">
        <v>8</v>
      </c>
      <c r="J43" s="24">
        <v>9</v>
      </c>
      <c r="K43" s="24">
        <v>10</v>
      </c>
      <c r="L43" s="24">
        <v>11</v>
      </c>
      <c r="M43" s="24">
        <v>12</v>
      </c>
    </row>
    <row r="44" spans="1:13" ht="15" customHeight="1">
      <c r="A44" s="25">
        <v>1</v>
      </c>
      <c r="B44" s="47" t="s">
        <v>47</v>
      </c>
      <c r="C44" s="48"/>
      <c r="D44" s="32">
        <f>D48</f>
        <v>92.9948</v>
      </c>
      <c r="E44" s="32">
        <f>E45+E46+E47+E48</f>
        <v>13.797</v>
      </c>
      <c r="F44" s="32"/>
      <c r="G44" s="32">
        <f>G48</f>
        <v>79.1978</v>
      </c>
      <c r="H44" s="32"/>
      <c r="I44" s="32">
        <f>I48</f>
        <v>95.52709999999999</v>
      </c>
      <c r="J44" s="32">
        <f>J45+J46+J47+J48</f>
        <v>13.797</v>
      </c>
      <c r="K44" s="32"/>
      <c r="L44" s="32">
        <f>L48</f>
        <v>81.7301</v>
      </c>
      <c r="M44" s="32"/>
    </row>
    <row r="45" spans="1:13" ht="14.25" customHeight="1">
      <c r="A45" s="26" t="s">
        <v>20</v>
      </c>
      <c r="B45" s="47" t="s">
        <v>48</v>
      </c>
      <c r="C45" s="48"/>
      <c r="D45" s="32">
        <f>G45+H45</f>
        <v>66.593</v>
      </c>
      <c r="E45" s="32"/>
      <c r="F45" s="32"/>
      <c r="G45" s="32">
        <f>E44-E49-E52</f>
        <v>13.293000000000001</v>
      </c>
      <c r="H45" s="32">
        <f>H49+H52</f>
        <v>53.3</v>
      </c>
      <c r="I45" s="32">
        <f>L45+M45</f>
        <v>67.2339</v>
      </c>
      <c r="J45" s="32"/>
      <c r="K45" s="32"/>
      <c r="L45" s="32">
        <f>J44-J49-J52</f>
        <v>12.6447</v>
      </c>
      <c r="M45" s="32">
        <f>M49+M52</f>
        <v>54.5892</v>
      </c>
    </row>
    <row r="46" spans="1:13" ht="14.25" customHeight="1">
      <c r="A46" s="26" t="s">
        <v>23</v>
      </c>
      <c r="B46" s="47" t="s">
        <v>49</v>
      </c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 customHeight="1">
      <c r="A47" s="25"/>
      <c r="B47" s="47" t="s">
        <v>50</v>
      </c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 customHeight="1">
      <c r="A48" s="26"/>
      <c r="B48" s="47" t="s">
        <v>51</v>
      </c>
      <c r="C48" s="48"/>
      <c r="D48" s="32">
        <f>SUM(E48:H48)</f>
        <v>92.9948</v>
      </c>
      <c r="E48" s="32">
        <v>13.797</v>
      </c>
      <c r="F48" s="32"/>
      <c r="G48" s="32">
        <v>79.1978</v>
      </c>
      <c r="H48" s="32"/>
      <c r="I48" s="32">
        <f>SUM(J48:M48)</f>
        <v>95.52709999999999</v>
      </c>
      <c r="J48" s="32">
        <v>13.797</v>
      </c>
      <c r="K48" s="32"/>
      <c r="L48" s="32">
        <v>81.7301</v>
      </c>
      <c r="M48" s="32"/>
    </row>
    <row r="49" spans="1:13" ht="15" customHeight="1">
      <c r="A49" s="26" t="s">
        <v>29</v>
      </c>
      <c r="B49" s="47" t="s">
        <v>52</v>
      </c>
      <c r="C49" s="48"/>
      <c r="D49" s="32"/>
      <c r="E49" s="32"/>
      <c r="F49" s="32"/>
      <c r="G49" s="32"/>
      <c r="H49" s="32"/>
      <c r="I49" s="32">
        <f>SUM(J49:M49)</f>
        <v>4.1549</v>
      </c>
      <c r="J49" s="32">
        <v>0.064</v>
      </c>
      <c r="K49" s="32"/>
      <c r="L49" s="32">
        <v>1.6204</v>
      </c>
      <c r="M49" s="32">
        <v>2.4705</v>
      </c>
    </row>
    <row r="50" spans="1:13" ht="15" customHeight="1">
      <c r="A50" s="26"/>
      <c r="B50" s="47" t="s">
        <v>78</v>
      </c>
      <c r="C50" s="48"/>
      <c r="D50" s="33"/>
      <c r="E50" s="33"/>
      <c r="F50" s="33"/>
      <c r="G50" s="33"/>
      <c r="H50" s="33"/>
      <c r="I50" s="33">
        <f>I49/I48</f>
        <v>0.043494463874649184</v>
      </c>
      <c r="J50" s="33">
        <f>J49/J48</f>
        <v>0.004638689570196419</v>
      </c>
      <c r="K50" s="33"/>
      <c r="L50" s="33">
        <f>L49/L48</f>
        <v>0.019826232930095524</v>
      </c>
      <c r="M50" s="33">
        <f>M49/M45</f>
        <v>0.04525620452397178</v>
      </c>
    </row>
    <row r="51" spans="1:13" ht="29.25" customHeight="1">
      <c r="A51" s="25" t="s">
        <v>31</v>
      </c>
      <c r="B51" s="47" t="s">
        <v>53</v>
      </c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 customHeight="1">
      <c r="A52" s="25" t="s">
        <v>33</v>
      </c>
      <c r="B52" s="47" t="s">
        <v>54</v>
      </c>
      <c r="C52" s="48"/>
      <c r="D52" s="32">
        <f>SUM(E52:H52)</f>
        <v>91.87299999999999</v>
      </c>
      <c r="E52" s="32">
        <v>0.504</v>
      </c>
      <c r="F52" s="32"/>
      <c r="G52" s="32">
        <v>38.069</v>
      </c>
      <c r="H52" s="32">
        <v>53.3</v>
      </c>
      <c r="I52" s="32">
        <f>SUM(J52:M52)</f>
        <v>90.1142</v>
      </c>
      <c r="J52" s="32">
        <v>1.0883</v>
      </c>
      <c r="K52" s="32"/>
      <c r="L52" s="32">
        <v>36.9072</v>
      </c>
      <c r="M52" s="32">
        <v>52.1187</v>
      </c>
    </row>
    <row r="53" spans="1:13" ht="56.25" customHeight="1">
      <c r="A53" s="25" t="s">
        <v>36</v>
      </c>
      <c r="B53" s="47" t="s">
        <v>55</v>
      </c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27.75" customHeight="1">
      <c r="A54" s="25" t="s">
        <v>41</v>
      </c>
      <c r="B54" s="47" t="s">
        <v>56</v>
      </c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4.25" customHeight="1">
      <c r="A55" s="26" t="s">
        <v>43</v>
      </c>
      <c r="B55" s="47" t="s">
        <v>57</v>
      </c>
      <c r="C55" s="48"/>
      <c r="D55" s="32">
        <f>SUM(E55:H55)</f>
        <v>1.1218</v>
      </c>
      <c r="E55" s="32"/>
      <c r="F55" s="32"/>
      <c r="G55" s="32">
        <v>1.1218</v>
      </c>
      <c r="H55" s="32"/>
      <c r="I55" s="32">
        <f>SUM(J55:M55)</f>
        <v>1.258</v>
      </c>
      <c r="J55" s="32"/>
      <c r="K55" s="32"/>
      <c r="L55" s="32">
        <v>1.258</v>
      </c>
      <c r="M55" s="32"/>
    </row>
    <row r="56" spans="1:13" ht="14.25" customHeight="1">
      <c r="A56" s="8"/>
      <c r="B56" s="8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8" spans="1:13" ht="14.25">
      <c r="A58" s="60" t="s">
        <v>60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ht="17.25" customHeight="1"/>
    <row r="60" spans="2:13" ht="24" customHeight="1">
      <c r="B60" s="49" t="s">
        <v>73</v>
      </c>
      <c r="C60" s="49"/>
      <c r="D60" s="17"/>
      <c r="E60" s="17"/>
      <c r="F60" s="17"/>
      <c r="G60" s="6"/>
      <c r="H60" s="6"/>
      <c r="J60" s="6"/>
      <c r="K60" s="6"/>
      <c r="L60" s="6"/>
      <c r="M60" s="6"/>
    </row>
    <row r="61" spans="2:13" ht="12.75">
      <c r="B61" s="15" t="s">
        <v>70</v>
      </c>
      <c r="C61" s="38">
        <v>27.3643</v>
      </c>
      <c r="D61" s="6"/>
      <c r="E61" s="6"/>
      <c r="F61" s="6"/>
      <c r="G61" s="6"/>
      <c r="H61" s="6"/>
      <c r="I61" s="4"/>
      <c r="J61" s="7"/>
      <c r="K61" s="7"/>
      <c r="L61" s="7"/>
      <c r="M61" s="7"/>
    </row>
    <row r="62" spans="7:13" ht="12.75">
      <c r="G62" s="4"/>
      <c r="H62" s="4"/>
      <c r="I62" s="4"/>
      <c r="J62" s="4"/>
      <c r="K62" s="4"/>
      <c r="L62" s="5"/>
      <c r="M62" s="5"/>
    </row>
    <row r="63" spans="2:13" ht="12.75" customHeight="1">
      <c r="B63" s="91" t="s">
        <v>79</v>
      </c>
      <c r="C63" s="91"/>
      <c r="D63" s="50" t="s">
        <v>90</v>
      </c>
      <c r="E63" s="50"/>
      <c r="F63" s="50"/>
      <c r="G63" s="50"/>
      <c r="H63" s="50"/>
      <c r="I63" s="50"/>
      <c r="J63" s="3"/>
      <c r="K63" s="5"/>
      <c r="L63" s="5"/>
      <c r="M63" s="5"/>
    </row>
    <row r="64" spans="2:13" ht="12.75">
      <c r="B64" s="91"/>
      <c r="C64" s="91"/>
      <c r="D64" s="50"/>
      <c r="E64" s="50"/>
      <c r="F64" s="50"/>
      <c r="G64" s="50"/>
      <c r="H64" s="50"/>
      <c r="I64" s="50"/>
      <c r="J64" s="3"/>
      <c r="K64" s="5"/>
      <c r="L64" s="5"/>
      <c r="M64" s="5"/>
    </row>
    <row r="65" spans="2:13" ht="12.75">
      <c r="B65" s="18"/>
      <c r="C65" s="18"/>
      <c r="D65" s="19"/>
      <c r="E65" s="19"/>
      <c r="F65" s="19"/>
      <c r="G65" s="19"/>
      <c r="H65" s="19"/>
      <c r="I65" s="19"/>
      <c r="J65" s="3"/>
      <c r="K65" s="5"/>
      <c r="L65" s="5"/>
      <c r="M65" s="5"/>
    </row>
    <row r="66" ht="12.75">
      <c r="A66" s="22" t="s">
        <v>72</v>
      </c>
    </row>
    <row r="67" spans="1:13" ht="27" customHeight="1">
      <c r="A67" s="20" t="s">
        <v>74</v>
      </c>
      <c r="B67" s="92" t="s">
        <v>75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1:13" ht="12.75">
      <c r="A68" s="2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2.7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4.25">
      <c r="A70" s="60" t="s">
        <v>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ht="13.5" thickBot="1"/>
    <row r="72" spans="1:13" ht="25.5">
      <c r="A72" s="34" t="s">
        <v>0</v>
      </c>
      <c r="B72" s="87" t="s">
        <v>10</v>
      </c>
      <c r="C72" s="87"/>
      <c r="D72" s="87"/>
      <c r="E72" s="87"/>
      <c r="F72" s="87"/>
      <c r="G72" s="88" t="s">
        <v>3</v>
      </c>
      <c r="H72" s="88"/>
      <c r="I72" s="88"/>
      <c r="J72" s="88" t="s">
        <v>58</v>
      </c>
      <c r="K72" s="88"/>
      <c r="L72" s="88"/>
      <c r="M72" s="89"/>
    </row>
    <row r="73" spans="1:13" ht="12.75">
      <c r="A73" s="36">
        <v>1</v>
      </c>
      <c r="B73" s="41" t="s">
        <v>82</v>
      </c>
      <c r="C73" s="41"/>
      <c r="D73" s="41"/>
      <c r="E73" s="41"/>
      <c r="F73" s="41"/>
      <c r="G73" s="43" t="s">
        <v>89</v>
      </c>
      <c r="H73" s="44"/>
      <c r="I73" s="44"/>
      <c r="J73" s="45"/>
      <c r="K73" s="45"/>
      <c r="L73" s="45"/>
      <c r="M73" s="46"/>
    </row>
    <row r="74" spans="1:13" ht="12.75">
      <c r="A74" s="36">
        <v>2</v>
      </c>
      <c r="B74" s="101" t="s">
        <v>84</v>
      </c>
      <c r="C74" s="102"/>
      <c r="D74" s="102"/>
      <c r="E74" s="102"/>
      <c r="F74" s="102"/>
      <c r="G74" s="43" t="s">
        <v>89</v>
      </c>
      <c r="H74" s="44"/>
      <c r="I74" s="44"/>
      <c r="J74" s="45"/>
      <c r="K74" s="45"/>
      <c r="L74" s="45"/>
      <c r="M74" s="46"/>
    </row>
    <row r="75" spans="1:13" ht="25.5" customHeight="1">
      <c r="A75" s="36">
        <v>3</v>
      </c>
      <c r="B75" s="41" t="s">
        <v>86</v>
      </c>
      <c r="C75" s="42"/>
      <c r="D75" s="42"/>
      <c r="E75" s="42"/>
      <c r="F75" s="42"/>
      <c r="G75" s="43" t="s">
        <v>89</v>
      </c>
      <c r="H75" s="44"/>
      <c r="I75" s="44"/>
      <c r="J75" s="45"/>
      <c r="K75" s="45"/>
      <c r="L75" s="45"/>
      <c r="M75" s="46"/>
    </row>
    <row r="76" spans="1:13" ht="41.25" customHeight="1" thickBot="1">
      <c r="A76" s="37">
        <v>4</v>
      </c>
      <c r="B76" s="51" t="s">
        <v>87</v>
      </c>
      <c r="C76" s="51"/>
      <c r="D76" s="51"/>
      <c r="E76" s="51"/>
      <c r="F76" s="51"/>
      <c r="G76" s="52" t="s">
        <v>89</v>
      </c>
      <c r="H76" s="53"/>
      <c r="I76" s="53"/>
      <c r="J76" s="39"/>
      <c r="K76" s="39"/>
      <c r="L76" s="39"/>
      <c r="M76" s="40"/>
    </row>
    <row r="78" spans="1:13" ht="27" customHeight="1">
      <c r="A78" s="98" t="s">
        <v>76</v>
      </c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85" spans="5:13" ht="12.75">
      <c r="E85" s="94" t="s">
        <v>65</v>
      </c>
      <c r="F85" s="94"/>
      <c r="G85" s="94"/>
      <c r="H85" s="94"/>
      <c r="I85" s="93" t="s">
        <v>59</v>
      </c>
      <c r="J85" s="93"/>
      <c r="K85" s="93"/>
      <c r="L85" s="93"/>
      <c r="M85" s="93"/>
    </row>
    <row r="86" spans="5:13" ht="12.75">
      <c r="E86" s="94" t="s">
        <v>66</v>
      </c>
      <c r="F86" s="94"/>
      <c r="G86" s="94"/>
      <c r="H86" s="94"/>
      <c r="I86" s="93" t="s">
        <v>11</v>
      </c>
      <c r="J86" s="93"/>
      <c r="K86" s="93"/>
      <c r="L86" s="93"/>
      <c r="M86" s="93"/>
    </row>
    <row r="87" spans="5:13" ht="12.75">
      <c r="E87" s="94" t="s">
        <v>67</v>
      </c>
      <c r="F87" s="94"/>
      <c r="G87" s="94"/>
      <c r="H87" s="94"/>
      <c r="I87" s="93" t="s">
        <v>9</v>
      </c>
      <c r="J87" s="93"/>
      <c r="K87" s="93"/>
      <c r="L87" s="93"/>
      <c r="M87" s="93"/>
    </row>
  </sheetData>
  <sheetProtection/>
  <mergeCells count="98">
    <mergeCell ref="C9:D9"/>
    <mergeCell ref="B20:C20"/>
    <mergeCell ref="B25:C25"/>
    <mergeCell ref="C8:D8"/>
    <mergeCell ref="B10:D10"/>
    <mergeCell ref="B11:D11"/>
    <mergeCell ref="B17:C17"/>
    <mergeCell ref="B18:C18"/>
    <mergeCell ref="B19:C19"/>
    <mergeCell ref="B23:C23"/>
    <mergeCell ref="D15:H15"/>
    <mergeCell ref="E10:H10"/>
    <mergeCell ref="E11:H11"/>
    <mergeCell ref="D31:D32"/>
    <mergeCell ref="I15:M15"/>
    <mergeCell ref="L31:L32"/>
    <mergeCell ref="E31:E32"/>
    <mergeCell ref="G31:G32"/>
    <mergeCell ref="B24:C24"/>
    <mergeCell ref="A78:M78"/>
    <mergeCell ref="H31:H32"/>
    <mergeCell ref="I31:I32"/>
    <mergeCell ref="J31:J32"/>
    <mergeCell ref="A39:M39"/>
    <mergeCell ref="K31:K32"/>
    <mergeCell ref="M31:M32"/>
    <mergeCell ref="B33:C33"/>
    <mergeCell ref="B74:F74"/>
    <mergeCell ref="B34:C34"/>
    <mergeCell ref="I87:M87"/>
    <mergeCell ref="I86:M86"/>
    <mergeCell ref="E87:H87"/>
    <mergeCell ref="E85:H85"/>
    <mergeCell ref="E86:H86"/>
    <mergeCell ref="I85:M85"/>
    <mergeCell ref="B35:C35"/>
    <mergeCell ref="D41:H41"/>
    <mergeCell ref="I41:M41"/>
    <mergeCell ref="B49:C49"/>
    <mergeCell ref="B50:C50"/>
    <mergeCell ref="J74:M74"/>
    <mergeCell ref="G74:I74"/>
    <mergeCell ref="B68:M68"/>
    <mergeCell ref="A70:M70"/>
    <mergeCell ref="B63:C64"/>
    <mergeCell ref="B51:C51"/>
    <mergeCell ref="B67:M67"/>
    <mergeCell ref="B53:C53"/>
    <mergeCell ref="B32:C32"/>
    <mergeCell ref="B31:C31"/>
    <mergeCell ref="F31:F32"/>
    <mergeCell ref="B26:C26"/>
    <mergeCell ref="J73:M73"/>
    <mergeCell ref="B72:F72"/>
    <mergeCell ref="G73:I73"/>
    <mergeCell ref="J72:M72"/>
    <mergeCell ref="G72:I72"/>
    <mergeCell ref="B48:C48"/>
    <mergeCell ref="E8:H8"/>
    <mergeCell ref="B8:B9"/>
    <mergeCell ref="B15:C16"/>
    <mergeCell ref="B30:C30"/>
    <mergeCell ref="B28:C28"/>
    <mergeCell ref="B21:C21"/>
    <mergeCell ref="B22:C22"/>
    <mergeCell ref="B27:C27"/>
    <mergeCell ref="B29:C29"/>
    <mergeCell ref="E9:H9"/>
    <mergeCell ref="A41:A42"/>
    <mergeCell ref="C1:F1"/>
    <mergeCell ref="C2:F2"/>
    <mergeCell ref="C3:F3"/>
    <mergeCell ref="A6:M6"/>
    <mergeCell ref="A13:M13"/>
    <mergeCell ref="A15:A16"/>
    <mergeCell ref="H3:M3"/>
    <mergeCell ref="C4:F4"/>
    <mergeCell ref="B36:C36"/>
    <mergeCell ref="B37:C37"/>
    <mergeCell ref="B73:F73"/>
    <mergeCell ref="B41:C42"/>
    <mergeCell ref="B43:C43"/>
    <mergeCell ref="B44:C44"/>
    <mergeCell ref="B45:C45"/>
    <mergeCell ref="B46:C46"/>
    <mergeCell ref="B47:C47"/>
    <mergeCell ref="A58:M58"/>
    <mergeCell ref="B52:C52"/>
    <mergeCell ref="J76:M76"/>
    <mergeCell ref="B75:F75"/>
    <mergeCell ref="G75:I75"/>
    <mergeCell ref="J75:M75"/>
    <mergeCell ref="B54:C54"/>
    <mergeCell ref="B55:C55"/>
    <mergeCell ref="B60:C60"/>
    <mergeCell ref="D63:I64"/>
    <mergeCell ref="B76:F76"/>
    <mergeCell ref="G76:I76"/>
  </mergeCells>
  <hyperlinks>
    <hyperlink ref="E9" r:id="rId1" display="http://cherel.ru/"/>
  </hyperlinks>
  <printOptions/>
  <pageMargins left="0.5905511811023623" right="0.3937007874015748" top="0.39" bottom="0.35" header="0.3" footer="0.16"/>
  <pageSetup fitToHeight="1" fitToWidth="1" horizontalDpi="600" verticalDpi="600" orientation="portrait" paperSize="9" scale="57" r:id="rId2"/>
  <headerFooter alignWithMargins="0">
    <oddFooter>&amp;L&amp;8форма 2.1&amp;R&amp;8Страница &amp;P из &amp;N</oddFooter>
  </headerFooter>
  <ignoredErrors>
    <ignoredError sqref="H28:H30" formula="1"/>
    <ignoredError sqref="A49:A52 A27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Пискунова Наталья Николаевна</cp:lastModifiedBy>
  <cp:lastPrinted>2022-02-15T11:44:44Z</cp:lastPrinted>
  <dcterms:created xsi:type="dcterms:W3CDTF">2011-11-09T04:19:33Z</dcterms:created>
  <dcterms:modified xsi:type="dcterms:W3CDTF">2023-02-15T08:09:14Z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